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УП" sheetId="1" r:id="rId1"/>
    <sheet name="свод" sheetId="2" r:id="rId2"/>
    <sheet name="титул" sheetId="3" r:id="rId3"/>
    <sheet name="титул КУГ" sheetId="4" r:id="rId4"/>
    <sheet name="КГА" sheetId="5" r:id="rId5"/>
    <sheet name="КГУ" sheetId="6" r:id="rId6"/>
  </sheets>
  <externalReferences>
    <externalReference r:id="rId9"/>
    <externalReference r:id="rId10"/>
  </externalReferences>
  <definedNames>
    <definedName name="_xlnm.Print_Area" localSheetId="4">'КГА'!$A$1:$BG$271</definedName>
    <definedName name="_xlnm.Print_Area" localSheetId="5">'КГУ'!$A$1:$BF$274</definedName>
  </definedNames>
  <calcPr fullCalcOnLoad="1" refMode="R1C1"/>
</workbook>
</file>

<file path=xl/comments2.xml><?xml version="1.0" encoding="utf-8"?>
<comments xmlns="http://schemas.openxmlformats.org/spreadsheetml/2006/main">
  <authors>
    <author>ТАТЬЯНА</author>
  </authors>
  <commentList>
    <comment ref="K11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3 нед - общеобраз
10 -- ФГОС (каникулы после 2 курса
</t>
        </r>
      </text>
    </comment>
  </commentList>
</comments>
</file>

<file path=xl/sharedStrings.xml><?xml version="1.0" encoding="utf-8"?>
<sst xmlns="http://schemas.openxmlformats.org/spreadsheetml/2006/main" count="1322" uniqueCount="338">
  <si>
    <t>Индекс</t>
  </si>
  <si>
    <t>Распределение по семестрам:</t>
  </si>
  <si>
    <t>Учебная нагрузка обучающихся (час.)</t>
  </si>
  <si>
    <t>зачетов</t>
  </si>
  <si>
    <t>Максимальная учебная нагрузка</t>
  </si>
  <si>
    <t>Самостоятельная учебная нагрузка, ч</t>
  </si>
  <si>
    <t>учебная (производственное обучение)</t>
  </si>
  <si>
    <t>производственная</t>
  </si>
  <si>
    <t>I курс</t>
  </si>
  <si>
    <t>II курс</t>
  </si>
  <si>
    <t>III курс</t>
  </si>
  <si>
    <t>Всего</t>
  </si>
  <si>
    <t>лабораторных и практических занятий</t>
  </si>
  <si>
    <t>О.ОО</t>
  </si>
  <si>
    <t>Общеобразовательный цикл</t>
  </si>
  <si>
    <t>ОДБ</t>
  </si>
  <si>
    <t>Базовые общеобразовательные дисциплины</t>
  </si>
  <si>
    <t>Русский язык</t>
  </si>
  <si>
    <t>Литература</t>
  </si>
  <si>
    <t>История</t>
  </si>
  <si>
    <t>ОДБ.09</t>
  </si>
  <si>
    <t>ОДП</t>
  </si>
  <si>
    <t>Профильные общеобразовательные дисциплины</t>
  </si>
  <si>
    <t>ОДП.010</t>
  </si>
  <si>
    <t>Математика</t>
  </si>
  <si>
    <t>ОДП.011</t>
  </si>
  <si>
    <t>ОДП.012</t>
  </si>
  <si>
    <t>Информатика и ИКТ</t>
  </si>
  <si>
    <t>ОП.00</t>
  </si>
  <si>
    <t>Общепрофессиональный цикл</t>
  </si>
  <si>
    <t>Вариативная часть циклов ОП.ОП.</t>
  </si>
  <si>
    <t>Безопасность жизнедеятельности</t>
  </si>
  <si>
    <t>П.00</t>
  </si>
  <si>
    <t>Профессиональный цикл</t>
  </si>
  <si>
    <t>ПМ.00</t>
  </si>
  <si>
    <t>ПМ.01</t>
  </si>
  <si>
    <t>МДК.01.01</t>
  </si>
  <si>
    <t>УП.01</t>
  </si>
  <si>
    <t>ПМ.02</t>
  </si>
  <si>
    <t>МДК.02.01</t>
  </si>
  <si>
    <t>УП.02</t>
  </si>
  <si>
    <t>ПМ.03</t>
  </si>
  <si>
    <t>УП.03</t>
  </si>
  <si>
    <t>ФК.00</t>
  </si>
  <si>
    <t>Физическая культура</t>
  </si>
  <si>
    <t>Наименование циклов, дисциплин, профессиональных модулей, МДК, практик</t>
  </si>
  <si>
    <t>Дифференцированный зачет</t>
  </si>
  <si>
    <t>Обязательная аудиторная</t>
  </si>
  <si>
    <t>Всего занятий</t>
  </si>
  <si>
    <t>Практика учебная и производственная</t>
  </si>
  <si>
    <t>ПРОВЕРКА</t>
  </si>
  <si>
    <t>Экзамен</t>
  </si>
  <si>
    <t>1,2,3</t>
  </si>
  <si>
    <t>Производственная практика</t>
  </si>
  <si>
    <t>Г(И)А</t>
  </si>
  <si>
    <t>Государсвенная (итоговая) аттестация</t>
  </si>
  <si>
    <t>ВСЕГО</t>
  </si>
  <si>
    <t>Курсы</t>
  </si>
  <si>
    <t>Обучение по дисциплинам и междисциплинарным курсам</t>
  </si>
  <si>
    <t>Учебная практика</t>
  </si>
  <si>
    <t>Промежуточная аттестация</t>
  </si>
  <si>
    <t>Государственная итоговая аттестация</t>
  </si>
  <si>
    <t>Каникулы</t>
  </si>
  <si>
    <t>по профилю специальности</t>
  </si>
  <si>
    <t>преддипломная</t>
  </si>
  <si>
    <t>(для СПО)</t>
  </si>
  <si>
    <t>1. Сводные данные по бюджету времени (в неделях)</t>
  </si>
  <si>
    <t>ФГОС</t>
  </si>
  <si>
    <t>общеобразовательная</t>
  </si>
  <si>
    <t>1п</t>
  </si>
  <si>
    <t>2п</t>
  </si>
  <si>
    <t>Профильные общеобразовательные дисциплины (389час)</t>
  </si>
  <si>
    <t>ТО/УП/ПП</t>
  </si>
  <si>
    <t xml:space="preserve">Всего </t>
  </si>
  <si>
    <t>Учебная практика (УП) ВСЕГО</t>
  </si>
  <si>
    <t>Производсвенная практика (ПП) ВСЕГО</t>
  </si>
  <si>
    <t>Профессиональные модули (ПМ) ВСЕГО</t>
  </si>
  <si>
    <t>ОП+ВАРИАТИВ+ПРОФИЛЬ ОД</t>
  </si>
  <si>
    <t>ПМ+УП+ПП+ Физра</t>
  </si>
  <si>
    <t>недельная нагрузка</t>
  </si>
  <si>
    <t>нагрузка на полугодие</t>
  </si>
  <si>
    <t>всего - нагрузка на полугодие</t>
  </si>
  <si>
    <t>проверка</t>
  </si>
  <si>
    <t>э</t>
  </si>
  <si>
    <t>Химия</t>
  </si>
  <si>
    <t>Биология</t>
  </si>
  <si>
    <t>Обществознание (включая экономику и право)</t>
  </si>
  <si>
    <t>Физика</t>
  </si>
  <si>
    <t>ОП+ВАРИАТИВ</t>
  </si>
  <si>
    <t>ОП+Профиль+физра</t>
  </si>
  <si>
    <t>ОП+ВАРИАТИВ+ПрофильФизра</t>
  </si>
  <si>
    <t>Утверждаю</t>
  </si>
  <si>
    <t>___________________________</t>
  </si>
  <si>
    <t>«_____»____________ 20 __ г.</t>
  </si>
  <si>
    <t>УЧЕБНЫЙ ПЛАН</t>
  </si>
  <si>
    <t>образовательного учреждения среднего  профессионального образования</t>
  </si>
  <si>
    <t>наименование образовательного учреждения</t>
  </si>
  <si>
    <t>код и наименование профессии / специальности</t>
  </si>
  <si>
    <t xml:space="preserve">                                                                               Форма обучения-очная</t>
  </si>
  <si>
    <t xml:space="preserve">                                                                               Нормативный срок обучения – 2 года </t>
  </si>
  <si>
    <t xml:space="preserve">                                                                               на базе  основного общего образования</t>
  </si>
  <si>
    <t>КАЛЕДАРНЫЙ УЧЕБНЫЙ ГРАФИК</t>
  </si>
  <si>
    <t>образовательного учреждения среднего профессионального образования</t>
  </si>
  <si>
    <t xml:space="preserve"> 1.1</t>
  </si>
  <si>
    <t>Календарный график учебного процесса</t>
  </si>
  <si>
    <t>Курс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</si>
  <si>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</si>
  <si>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</si>
  <si>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</si>
  <si>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</si>
  <si>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</si>
  <si>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</si>
  <si>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</si>
  <si>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</si>
  <si>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</si>
  <si>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</si>
  <si>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</si>
  <si>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28 мая – 5 июн.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</si>
  <si>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</si>
  <si>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</si>
  <si>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</si>
  <si>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</si>
  <si>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</si>
  <si>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недель учебного года</t>
  </si>
  <si>
    <t>ОД.00</t>
  </si>
  <si>
    <t>обяз. уч.</t>
  </si>
  <si>
    <t>сам. р. с.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</si>
  <si>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</si>
  <si>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</si>
  <si>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</si>
  <si>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</si>
  <si>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</si>
  <si>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</si>
  <si>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</si>
  <si>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</si>
  <si>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ОП. 00</t>
  </si>
  <si>
    <t xml:space="preserve">Общепрофессиональный  цикл </t>
  </si>
  <si>
    <t>(для НПО)</t>
  </si>
  <si>
    <t>ОП. 01</t>
  </si>
  <si>
    <t xml:space="preserve">Профессиональный цикл </t>
  </si>
  <si>
    <t>ПМ. 00</t>
  </si>
  <si>
    <t>Профессиональные модули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</si>
  <si>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</si>
  <si>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</si>
  <si>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</si>
  <si>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</si>
  <si>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2 курс</t>
  </si>
  <si>
    <t>ОП. 02</t>
  </si>
  <si>
    <t>ОП. 03</t>
  </si>
  <si>
    <t>ОП. 04</t>
  </si>
  <si>
    <t>ОП. 05</t>
  </si>
  <si>
    <t>ОП. 06</t>
  </si>
  <si>
    <t>ПМ. 01</t>
  </si>
  <si>
    <t>ПМ. 02</t>
  </si>
  <si>
    <t>ПМ. 03</t>
  </si>
  <si>
    <t>УП. 03</t>
  </si>
  <si>
    <t>ПМ. 04</t>
  </si>
  <si>
    <t>МДК.04.01</t>
  </si>
  <si>
    <t>УП. 04</t>
  </si>
  <si>
    <t>3 курс</t>
  </si>
  <si>
    <t>Директор  _____________________Н.В. Плошник</t>
  </si>
  <si>
    <t xml:space="preserve">                                                                               Квалификация: </t>
  </si>
  <si>
    <t>электрогазосварщик</t>
  </si>
  <si>
    <t>ОПД.07</t>
  </si>
  <si>
    <t>ПП.01</t>
  </si>
  <si>
    <t>ПП.02</t>
  </si>
  <si>
    <t>ПП.03</t>
  </si>
  <si>
    <t>вариатив</t>
  </si>
  <si>
    <t xml:space="preserve"> - вариатив в МДК   +44 физра</t>
  </si>
  <si>
    <t>Защита выпускной квалификационной работы</t>
  </si>
  <si>
    <r>
      <t xml:space="preserve">I </t>
    </r>
    <r>
      <rPr>
        <sz val="14"/>
        <color indexed="8"/>
        <rFont val="Times New Roman"/>
        <family val="1"/>
      </rPr>
      <t>курс</t>
    </r>
  </si>
  <si>
    <r>
      <t xml:space="preserve">II </t>
    </r>
    <r>
      <rPr>
        <sz val="14"/>
        <color indexed="8"/>
        <rFont val="Times New Roman"/>
        <family val="1"/>
      </rPr>
      <t>курс</t>
    </r>
  </si>
  <si>
    <r>
      <t>III</t>
    </r>
    <r>
      <rPr>
        <sz val="14"/>
        <color indexed="8"/>
        <rFont val="Times New Roman"/>
        <family val="1"/>
      </rPr>
      <t xml:space="preserve"> курс</t>
    </r>
  </si>
  <si>
    <t>ОДБ.10</t>
  </si>
  <si>
    <t>Кубановедение</t>
  </si>
  <si>
    <t>Основы инженерной графики</t>
  </si>
  <si>
    <t>Основы автоматизации производства</t>
  </si>
  <si>
    <t>Основы электротехники</t>
  </si>
  <si>
    <t>Основы материаловедения</t>
  </si>
  <si>
    <t>Допуски и технические измерения</t>
  </si>
  <si>
    <t>Основы экономики</t>
  </si>
  <si>
    <t>Подготовка металла к сварке</t>
  </si>
  <si>
    <t>МДК.01.02</t>
  </si>
  <si>
    <t>Технологические приемы сборки изделий под сварку</t>
  </si>
  <si>
    <t>Сварка и резка деталей из различных сталей, цветных металлов и их сплавов, чугунов во всех пространнственных положениях</t>
  </si>
  <si>
    <t>МДК.02.02</t>
  </si>
  <si>
    <t>МДК.02.03</t>
  </si>
  <si>
    <t>МДК.02.04</t>
  </si>
  <si>
    <t>Технология газовой сварки</t>
  </si>
  <si>
    <t>Технология производства сварных конструкций</t>
  </si>
  <si>
    <t>Наплавка дефектов деталей и узлов машин, механизмов крнструкций и отливок под механическую обработку и пробное  давление</t>
  </si>
  <si>
    <t>МДК.03.03</t>
  </si>
  <si>
    <t>Технология газовой наплавки</t>
  </si>
  <si>
    <t>ПМ.04</t>
  </si>
  <si>
    <t>Дефектация сварных швов и контроль качества сварных соединений</t>
  </si>
  <si>
    <t>Дефекты и способы испытания сварных швов</t>
  </si>
  <si>
    <t>Подготовительно - сварочные работы</t>
  </si>
  <si>
    <t>УП.04</t>
  </si>
  <si>
    <t>ПП.04</t>
  </si>
  <si>
    <t>Формы промежуточной аттестации</t>
  </si>
  <si>
    <t>2 нед.</t>
  </si>
  <si>
    <t>учебной практики</t>
  </si>
  <si>
    <t>производств. практика</t>
  </si>
  <si>
    <t>1 сем./17 нед</t>
  </si>
  <si>
    <t>2 сем./23 нед</t>
  </si>
  <si>
    <t>4 сем./16 нед/4нед/3нед</t>
  </si>
  <si>
    <t>3 сем/14 нед                                        /1,5нед/0,5нед</t>
  </si>
  <si>
    <t>5 сем./3нед/5нед/8нед</t>
  </si>
  <si>
    <t>Основы безопасности жизнедеятельности</t>
  </si>
  <si>
    <t>экзаменов</t>
  </si>
  <si>
    <t>дифф. зачетов</t>
  </si>
  <si>
    <t>дисциплин и  МДК</t>
  </si>
  <si>
    <t>ОДБ.00</t>
  </si>
  <si>
    <t>ОДП.00</t>
  </si>
  <si>
    <t>ИТОГО</t>
  </si>
  <si>
    <t>1 сем.</t>
  </si>
  <si>
    <t>2 сем.</t>
  </si>
  <si>
    <t>3 сем.</t>
  </si>
  <si>
    <t>4 сем.</t>
  </si>
  <si>
    <t>5 сем.</t>
  </si>
  <si>
    <t>6 сем</t>
  </si>
  <si>
    <t>ОДП.11</t>
  </si>
  <si>
    <t>ОДП.12</t>
  </si>
  <si>
    <t>ОДП.13</t>
  </si>
  <si>
    <t xml:space="preserve"> - Э</t>
  </si>
  <si>
    <t xml:space="preserve">Учебная практика </t>
  </si>
  <si>
    <t>МДК.02.05</t>
  </si>
  <si>
    <t xml:space="preserve">  - Дз</t>
  </si>
  <si>
    <t xml:space="preserve"> - -,  Дз</t>
  </si>
  <si>
    <t>Иностранный язык (английский)</t>
  </si>
  <si>
    <t xml:space="preserve">17нед </t>
  </si>
  <si>
    <t>24 нед</t>
  </si>
  <si>
    <t xml:space="preserve">108 вар </t>
  </si>
  <si>
    <t>без вар</t>
  </si>
  <si>
    <t>всего</t>
  </si>
  <si>
    <t>недель</t>
  </si>
  <si>
    <t>УП +ПП</t>
  </si>
  <si>
    <t>Календарный график аттестации</t>
  </si>
  <si>
    <t>1э</t>
  </si>
  <si>
    <t>(английский язык)</t>
  </si>
  <si>
    <t>дз</t>
  </si>
  <si>
    <t>1дз</t>
  </si>
  <si>
    <t>Обществознание (вкл.экономику и право)</t>
  </si>
  <si>
    <t>з</t>
  </si>
  <si>
    <t>2з</t>
  </si>
  <si>
    <t xml:space="preserve">   8-1</t>
  </si>
  <si>
    <t>Общепрофессиональный  цикл (для НПО)</t>
  </si>
  <si>
    <t>ОП. 07</t>
  </si>
  <si>
    <t xml:space="preserve">Подготовительно-сварочные работы </t>
  </si>
  <si>
    <t>Всего аттестаций в неделю</t>
  </si>
  <si>
    <t>0з/4дз/1э</t>
  </si>
  <si>
    <t>квэ</t>
  </si>
  <si>
    <t>Производсвенная практика</t>
  </si>
  <si>
    <t>1квэ</t>
  </si>
  <si>
    <t>МДК.03.02</t>
  </si>
  <si>
    <t>1з</t>
  </si>
  <si>
    <t>0з/10дз/6э</t>
  </si>
  <si>
    <t>Производтсвенная практика</t>
  </si>
  <si>
    <t>1дз/1квэ</t>
  </si>
  <si>
    <t>0з/6дз/2квэ</t>
  </si>
  <si>
    <t xml:space="preserve"> </t>
  </si>
  <si>
    <t xml:space="preserve">                                                                                                                                  5 мес.</t>
  </si>
  <si>
    <t>Профиль получаемого профессионального оборазования: технический</t>
  </si>
  <si>
    <t>2013-2014 уч. год</t>
  </si>
  <si>
    <t>2014-2015</t>
  </si>
  <si>
    <t>2015-2016</t>
  </si>
  <si>
    <t xml:space="preserve">Распределение обязательной учебной нагрузки (включая обязательную аудиторную нагрузку и все виды практики в составе профессиональных модулей) по курсам и семестрам </t>
  </si>
  <si>
    <t>Директор _________________Н.В. Плошник</t>
  </si>
  <si>
    <t>02.09-7.09</t>
  </si>
  <si>
    <t>30.09-5.10</t>
  </si>
  <si>
    <t>31 окт. – 2 ноя..</t>
  </si>
  <si>
    <t>25 нояб. –30 нояб.</t>
  </si>
  <si>
    <t>30 дек. – 1 янв.</t>
  </si>
  <si>
    <t>27 янв. -  1 фев.</t>
  </si>
  <si>
    <t>24 фев. – 1 мар.</t>
  </si>
  <si>
    <t>31 мар. – 5 апр.</t>
  </si>
  <si>
    <t>28 апр. – 3 мая</t>
  </si>
  <si>
    <t>30 июн. – 1 июл.</t>
  </si>
  <si>
    <t>28 июль – 2 авг.</t>
  </si>
  <si>
    <t>25 авг. –  30 сент.</t>
  </si>
  <si>
    <t>16 нед(14)</t>
  </si>
  <si>
    <t>Военно-полевые сборы</t>
  </si>
  <si>
    <t xml:space="preserve"> - Дз, - Дз</t>
  </si>
  <si>
    <t>З  З , Дз</t>
  </si>
  <si>
    <t xml:space="preserve">   Дз</t>
  </si>
  <si>
    <t xml:space="preserve"> - -, Дз</t>
  </si>
  <si>
    <t>0з/3дз/1эк</t>
  </si>
  <si>
    <t xml:space="preserve"> - Дз, - Э</t>
  </si>
  <si>
    <t xml:space="preserve"> 0з/5дз/2э</t>
  </si>
  <si>
    <t xml:space="preserve"> 0з/14дз/3э</t>
  </si>
  <si>
    <t>ОП.01</t>
  </si>
  <si>
    <t>ОП.02</t>
  </si>
  <si>
    <t>ОП.03</t>
  </si>
  <si>
    <t>ОП.04</t>
  </si>
  <si>
    <t>ОП.05</t>
  </si>
  <si>
    <t>ОП.06</t>
  </si>
  <si>
    <t>ОП.07</t>
  </si>
  <si>
    <t>- Дз</t>
  </si>
  <si>
    <t>ОДБ.11</t>
  </si>
  <si>
    <t>Основы бюджетной грамотности</t>
  </si>
  <si>
    <t xml:space="preserve">  Дз</t>
  </si>
  <si>
    <t>ОДБ.12</t>
  </si>
  <si>
    <t>Основы предпринимательской деятельности</t>
  </si>
  <si>
    <t>Дз</t>
  </si>
  <si>
    <t>Оборудование, техника и технология электросварки</t>
  </si>
  <si>
    <t xml:space="preserve"> 0з/3дз/2э</t>
  </si>
  <si>
    <t xml:space="preserve"> Э</t>
  </si>
  <si>
    <t xml:space="preserve">    Э</t>
  </si>
  <si>
    <t xml:space="preserve"> Дз</t>
  </si>
  <si>
    <t xml:space="preserve">     Дз</t>
  </si>
  <si>
    <t xml:space="preserve"> - -, - -, Дз</t>
  </si>
  <si>
    <t xml:space="preserve"> 0з/11дз/1э</t>
  </si>
  <si>
    <t xml:space="preserve"> -, Дз</t>
  </si>
  <si>
    <t xml:space="preserve">  -, Дз</t>
  </si>
  <si>
    <t xml:space="preserve"> З,Дз</t>
  </si>
  <si>
    <t>Эк</t>
  </si>
  <si>
    <t>23 нед(15)</t>
  </si>
  <si>
    <t>16 нед(4)</t>
  </si>
  <si>
    <t>ОДП.14</t>
  </si>
  <si>
    <t>ОДП.15</t>
  </si>
  <si>
    <t>Учебный план 15.01.05 СВАРЩИК  (электросварочные и газосварочные работы)</t>
  </si>
  <si>
    <t xml:space="preserve">Государственное бюджетное профессиональное образовательное учреждение Краснодарского края "Крымский индустриально - строительный техникум" </t>
  </si>
  <si>
    <t>ГБПОУ КК КИСТ</t>
  </si>
  <si>
    <t>15.01.05 Сварщик (электросварочные и газосварочные работы)</t>
  </si>
  <si>
    <t>по программа подготовки квалифицированных рабочих, служащих</t>
  </si>
  <si>
    <t>Электросварочные работы на автоматических и полуавтоматических машинах</t>
  </si>
  <si>
    <t>Технологич электродуговоййсварки и резки металла</t>
  </si>
  <si>
    <t>МДК.03.01</t>
  </si>
  <si>
    <t>Наплавка дефектов под механическую обработку  и пробное давление</t>
  </si>
  <si>
    <t>Технология дуговой наплавки деталей</t>
  </si>
  <si>
    <t>МДК.03.04</t>
  </si>
  <si>
    <t>Технология автоматического и механизированного наплавления</t>
  </si>
  <si>
    <t>0з/2дз/1эк</t>
  </si>
  <si>
    <t>0з/2дз/3эк</t>
  </si>
  <si>
    <t>0з/1дз/3эк</t>
  </si>
  <si>
    <t>0з/8дз/8э</t>
  </si>
  <si>
    <t>27дз/14э</t>
  </si>
  <si>
    <r>
      <t xml:space="preserve">Консультации на учебную группу по 100 часов в год (всего 250 час.)  </t>
    </r>
    <r>
      <rPr>
        <b/>
        <sz val="11"/>
        <rFont val="Times New Roman"/>
        <family val="1"/>
      </rPr>
      <t>Государственная (итоговая) аттестация 2 недели  с18.01.2015 по 31.01.2015</t>
    </r>
    <r>
      <rPr>
        <sz val="11"/>
        <rFont val="Times New Roman"/>
        <family val="1"/>
      </rPr>
      <t xml:space="preserve">
Выпускная квалификационная работа
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</si>
</sst>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_-* #,##0.0_р_._-;\-* #,##0.0_р_._-;_-* &quot;-&quot;??_р_._-;_-@_-"/>
    <numFmt numFmtId="171" formatCode="_-* #,##0_р_._-;\-* #,##0_р_._-;_-* &quot;-&quot;??_р_._-;_-@_-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10"/>
      <name val="Calibri"/>
      <family val="2"/>
    </font>
    <font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62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rgb="FF000000"/>
      <name val="Times New Roman"/>
      <family val="1"/>
    </font>
    <font>
      <b/>
      <sz val="11"/>
      <color rgb="FFFF0000"/>
      <name val="Calibri"/>
      <family val="2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b/>
      <i/>
      <sz val="14"/>
      <color rgb="FF000000"/>
      <name val="Times New Roman"/>
      <family val="1"/>
    </font>
    <font>
      <b/>
      <sz val="2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3" tint="0.39998000860214233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3" tint="0.39998000860214233"/>
      <name val="Times New Roman"/>
      <family val="1"/>
    </font>
    <font>
      <b/>
      <i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0FAC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6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 wrapText="1"/>
    </xf>
    <xf numFmtId="0" fontId="31" fillId="7" borderId="0" xfId="0" applyFont="1" applyFill="1" applyAlignment="1">
      <alignment horizontal="justify" vertical="center" wrapText="1"/>
    </xf>
    <xf numFmtId="0" fontId="32" fillId="7" borderId="0" xfId="0" applyFont="1" applyFill="1" applyAlignment="1">
      <alignment horizontal="justify" vertical="center" wrapText="1"/>
    </xf>
    <xf numFmtId="0" fontId="0" fillId="7" borderId="0" xfId="0" applyFont="1" applyFill="1" applyAlignment="1">
      <alignment horizontal="justify" vertic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0" fillId="0" borderId="0" xfId="0" applyBorder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Alignment="1">
      <alignment/>
    </xf>
    <xf numFmtId="0" fontId="0" fillId="34" borderId="0" xfId="0" applyFont="1" applyFill="1" applyAlignment="1">
      <alignment horizontal="justify" vertical="center" wrapText="1"/>
    </xf>
    <xf numFmtId="0" fontId="78" fillId="0" borderId="0" xfId="0" applyFont="1" applyAlignment="1">
      <alignment horizontal="justify" vertical="center" wrapText="1"/>
    </xf>
    <xf numFmtId="0" fontId="78" fillId="3" borderId="0" xfId="0" applyFont="1" applyFill="1" applyAlignment="1">
      <alignment horizontal="justify" vertical="center" wrapText="1"/>
    </xf>
    <xf numFmtId="0" fontId="74" fillId="33" borderId="0" xfId="0" applyFont="1" applyFill="1" applyAlignment="1">
      <alignment horizontal="justify" vertical="center" wrapText="1"/>
    </xf>
    <xf numFmtId="0" fontId="78" fillId="35" borderId="0" xfId="0" applyFont="1" applyFill="1" applyAlignment="1">
      <alignment horizontal="justify" vertical="center" wrapText="1"/>
    </xf>
    <xf numFmtId="0" fontId="78" fillId="36" borderId="0" xfId="0" applyFont="1" applyFill="1" applyAlignment="1">
      <alignment horizontal="justify" vertical="center" wrapText="1"/>
    </xf>
    <xf numFmtId="0" fontId="78" fillId="7" borderId="0" xfId="0" applyFont="1" applyFill="1" applyAlignment="1">
      <alignment horizontal="justify" vertical="center" wrapText="1"/>
    </xf>
    <xf numFmtId="0" fontId="74" fillId="7" borderId="0" xfId="0" applyFont="1" applyFill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2" fillId="7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justify" vertical="center" wrapText="1"/>
    </xf>
    <xf numFmtId="0" fontId="31" fillId="3" borderId="0" xfId="0" applyFont="1" applyFill="1" applyAlignment="1">
      <alignment horizontal="justify" vertical="center" wrapText="1"/>
    </xf>
    <xf numFmtId="0" fontId="77" fillId="0" borderId="11" xfId="0" applyFont="1" applyBorder="1" applyAlignment="1">
      <alignment horizontal="center" vertical="top" wrapText="1"/>
    </xf>
    <xf numFmtId="0" fontId="77" fillId="0" borderId="11" xfId="0" applyFont="1" applyBorder="1" applyAlignment="1">
      <alignment horizontal="center" wrapText="1"/>
    </xf>
    <xf numFmtId="0" fontId="79" fillId="0" borderId="11" xfId="0" applyFont="1" applyBorder="1" applyAlignment="1">
      <alignment horizontal="center" vertical="top" wrapText="1"/>
    </xf>
    <xf numFmtId="0" fontId="80" fillId="0" borderId="11" xfId="0" applyFont="1" applyBorder="1" applyAlignment="1">
      <alignment horizontal="center" vertical="top" wrapText="1"/>
    </xf>
    <xf numFmtId="0" fontId="79" fillId="0" borderId="11" xfId="0" applyFont="1" applyBorder="1" applyAlignment="1">
      <alignment vertical="top" wrapText="1"/>
    </xf>
    <xf numFmtId="0" fontId="80" fillId="7" borderId="11" xfId="0" applyFont="1" applyFill="1" applyBorder="1" applyAlignment="1">
      <alignment horizontal="center" vertical="top" wrapText="1"/>
    </xf>
    <xf numFmtId="0" fontId="79" fillId="6" borderId="11" xfId="0" applyFont="1" applyFill="1" applyBorder="1" applyAlignment="1">
      <alignment horizontal="center" vertical="top" wrapText="1"/>
    </xf>
    <xf numFmtId="0" fontId="79" fillId="7" borderId="11" xfId="0" applyFont="1" applyFill="1" applyBorder="1" applyAlignment="1">
      <alignment vertical="top" wrapText="1"/>
    </xf>
    <xf numFmtId="0" fontId="6" fillId="7" borderId="11" xfId="0" applyFont="1" applyFill="1" applyBorder="1" applyAlignment="1">
      <alignment vertical="top" wrapText="1"/>
    </xf>
    <xf numFmtId="0" fontId="79" fillId="6" borderId="11" xfId="0" applyFont="1" applyFill="1" applyBorder="1" applyAlignment="1">
      <alignment vertical="top" wrapText="1"/>
    </xf>
    <xf numFmtId="0" fontId="80" fillId="6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justify" vertical="center" wrapText="1"/>
    </xf>
    <xf numFmtId="0" fontId="79" fillId="0" borderId="0" xfId="0" applyFont="1" applyAlignment="1">
      <alignment horizontal="right"/>
    </xf>
    <xf numFmtId="0" fontId="81" fillId="0" borderId="0" xfId="0" applyFont="1" applyAlignment="1">
      <alignment horizontal="right"/>
    </xf>
    <xf numFmtId="0" fontId="82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79" fillId="0" borderId="0" xfId="0" applyFont="1" applyAlignment="1">
      <alignment horizontal="left" vertical="center"/>
    </xf>
    <xf numFmtId="0" fontId="77" fillId="0" borderId="0" xfId="0" applyFont="1" applyAlignment="1">
      <alignment horizontal="right"/>
    </xf>
    <xf numFmtId="0" fontId="77" fillId="0" borderId="0" xfId="0" applyFont="1" applyAlignment="1">
      <alignment horizontal="center"/>
    </xf>
    <xf numFmtId="0" fontId="0" fillId="0" borderId="0" xfId="0" applyBorder="1" applyAlignment="1">
      <alignment/>
    </xf>
    <xf numFmtId="0" fontId="79" fillId="0" borderId="0" xfId="0" applyFont="1" applyAlignment="1">
      <alignment horizontal="left" vertical="center" indent="18"/>
    </xf>
    <xf numFmtId="0" fontId="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justify" vertical="center" wrapText="1"/>
    </xf>
    <xf numFmtId="0" fontId="74" fillId="34" borderId="0" xfId="0" applyFont="1" applyFill="1" applyAlignment="1">
      <alignment horizontal="justify" vertical="center" wrapText="1"/>
    </xf>
    <xf numFmtId="0" fontId="32" fillId="33" borderId="0" xfId="0" applyFont="1" applyFill="1" applyAlignment="1">
      <alignment horizontal="justify" vertical="center" wrapText="1"/>
    </xf>
    <xf numFmtId="0" fontId="85" fillId="0" borderId="11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79" fillId="0" borderId="11" xfId="0" applyFont="1" applyFill="1" applyBorder="1" applyAlignment="1">
      <alignment vertical="top" wrapText="1"/>
    </xf>
    <xf numFmtId="0" fontId="86" fillId="37" borderId="11" xfId="0" applyFont="1" applyFill="1" applyBorder="1" applyAlignment="1">
      <alignment vertical="top" wrapText="1"/>
    </xf>
    <xf numFmtId="0" fontId="87" fillId="37" borderId="11" xfId="0" applyFont="1" applyFill="1" applyBorder="1" applyAlignment="1">
      <alignment vertical="top" wrapText="1"/>
    </xf>
    <xf numFmtId="0" fontId="86" fillId="0" borderId="0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76" fillId="0" borderId="0" xfId="0" applyFont="1" applyBorder="1" applyAlignment="1">
      <alignment horizontal="center"/>
    </xf>
    <xf numFmtId="0" fontId="88" fillId="0" borderId="0" xfId="0" applyFont="1" applyBorder="1" applyAlignment="1">
      <alignment/>
    </xf>
    <xf numFmtId="0" fontId="76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2" fillId="0" borderId="12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2" fillId="7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2" fillId="12" borderId="11" xfId="0" applyFont="1" applyFill="1" applyBorder="1" applyAlignment="1">
      <alignment horizontal="justify" vertical="center" wrapText="1"/>
    </xf>
    <xf numFmtId="0" fontId="32" fillId="12" borderId="0" xfId="0" applyFont="1" applyFill="1" applyAlignment="1">
      <alignment horizontal="justify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0" fillId="12" borderId="0" xfId="0" applyFont="1" applyFill="1" applyAlignment="1">
      <alignment horizontal="justify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wrapText="1"/>
    </xf>
    <xf numFmtId="0" fontId="3" fillId="0" borderId="11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7" borderId="11" xfId="0" applyFont="1" applyFill="1" applyBorder="1" applyAlignment="1">
      <alignment horizontal="justify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justify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1" fillId="36" borderId="0" xfId="0" applyFont="1" applyFill="1" applyAlignment="1">
      <alignment horizontal="justify" vertical="center" wrapText="1"/>
    </xf>
    <xf numFmtId="0" fontId="11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justify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justify" vertical="center" wrapText="1"/>
    </xf>
    <xf numFmtId="0" fontId="32" fillId="33" borderId="15" xfId="0" applyFont="1" applyFill="1" applyBorder="1" applyAlignment="1">
      <alignment horizontal="left" vertical="center" wrapText="1"/>
    </xf>
    <xf numFmtId="0" fontId="32" fillId="33" borderId="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vertical="center" wrapText="1"/>
    </xf>
    <xf numFmtId="0" fontId="10" fillId="7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wrapText="1"/>
    </xf>
    <xf numFmtId="0" fontId="3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2" fillId="34" borderId="0" xfId="0" applyFont="1" applyFill="1" applyAlignment="1">
      <alignment horizontal="justify" vertical="center" wrapText="1"/>
    </xf>
    <xf numFmtId="0" fontId="10" fillId="7" borderId="11" xfId="0" applyFont="1" applyFill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 vertical="center" wrapText="1"/>
    </xf>
    <xf numFmtId="0" fontId="3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justify" vertical="center" wrapText="1"/>
    </xf>
    <xf numFmtId="0" fontId="31" fillId="0" borderId="0" xfId="0" applyFont="1" applyAlignment="1">
      <alignment horizontal="justify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2" fillId="33" borderId="11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1" fillId="33" borderId="16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0" fillId="38" borderId="0" xfId="0" applyFont="1" applyFill="1" applyAlignment="1">
      <alignment horizontal="center"/>
    </xf>
    <xf numFmtId="0" fontId="3" fillId="39" borderId="11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0" fillId="39" borderId="0" xfId="0" applyFont="1" applyFill="1" applyAlignment="1">
      <alignment horizontal="center"/>
    </xf>
    <xf numFmtId="0" fontId="3" fillId="39" borderId="18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11" xfId="0" applyFont="1" applyFill="1" applyBorder="1" applyAlignment="1">
      <alignment vertical="top" wrapText="1"/>
    </xf>
    <xf numFmtId="0" fontId="31" fillId="0" borderId="0" xfId="0" applyFont="1" applyFill="1" applyAlignment="1">
      <alignment horizontal="justify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0" fillId="39" borderId="11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12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45" fillId="39" borderId="11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8" borderId="11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justify" vertical="center" wrapText="1"/>
    </xf>
    <xf numFmtId="0" fontId="31" fillId="39" borderId="0" xfId="0" applyFont="1" applyFill="1" applyAlignment="1">
      <alignment horizontal="justify" vertical="center" wrapText="1"/>
    </xf>
    <xf numFmtId="0" fontId="66" fillId="39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 wrapText="1"/>
    </xf>
    <xf numFmtId="0" fontId="74" fillId="0" borderId="0" xfId="0" applyFont="1" applyFill="1" applyAlignment="1">
      <alignment horizontal="justify" vertical="center" wrapText="1"/>
    </xf>
    <xf numFmtId="0" fontId="78" fillId="0" borderId="0" xfId="0" applyFont="1" applyFill="1" applyAlignment="1">
      <alignment horizontal="justify" vertical="center" wrapText="1"/>
    </xf>
    <xf numFmtId="0" fontId="31" fillId="0" borderId="0" xfId="0" applyFont="1" applyFill="1" applyBorder="1" applyAlignment="1">
      <alignment horizontal="justify" vertical="center" wrapText="1"/>
    </xf>
    <xf numFmtId="0" fontId="32" fillId="0" borderId="0" xfId="0" applyFont="1" applyFill="1" applyBorder="1" applyAlignment="1">
      <alignment vertical="center" wrapText="1"/>
    </xf>
    <xf numFmtId="0" fontId="66" fillId="0" borderId="0" xfId="0" applyFont="1" applyFill="1" applyAlignment="1">
      <alignment horizontal="justify" vertical="center" wrapText="1"/>
    </xf>
    <xf numFmtId="0" fontId="3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89" fillId="0" borderId="0" xfId="0" applyFont="1" applyFill="1" applyBorder="1" applyAlignment="1">
      <alignment horizontal="justify" vertical="center" wrapText="1"/>
    </xf>
    <xf numFmtId="0" fontId="32" fillId="0" borderId="0" xfId="0" applyFont="1" applyFill="1" applyAlignment="1">
      <alignment horizontal="left"/>
    </xf>
    <xf numFmtId="0" fontId="90" fillId="39" borderId="11" xfId="0" applyFont="1" applyFill="1" applyBorder="1" applyAlignment="1">
      <alignment horizontal="center" vertical="center" wrapText="1"/>
    </xf>
    <xf numFmtId="0" fontId="90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0" fontId="90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2" fillId="0" borderId="0" xfId="0" applyFont="1" applyFill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0" fontId="90" fillId="38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20" borderId="15" xfId="0" applyFont="1" applyFill="1" applyBorder="1" applyAlignment="1">
      <alignment horizontal="left" vertical="center" wrapText="1"/>
    </xf>
    <xf numFmtId="0" fontId="32" fillId="20" borderId="0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justify" vertical="center" wrapText="1"/>
    </xf>
    <xf numFmtId="0" fontId="32" fillId="0" borderId="0" xfId="0" applyFont="1" applyAlignment="1">
      <alignment horizontal="justify" vertical="center" wrapText="1"/>
    </xf>
    <xf numFmtId="1" fontId="10" fillId="7" borderId="11" xfId="0" applyNumberFormat="1" applyFont="1" applyFill="1" applyBorder="1" applyAlignment="1">
      <alignment horizontal="center" vertical="center" wrapText="1"/>
    </xf>
    <xf numFmtId="1" fontId="10" fillId="12" borderId="11" xfId="0" applyNumberFormat="1" applyFont="1" applyFill="1" applyBorder="1" applyAlignment="1">
      <alignment horizontal="center" vertical="center" wrapText="1"/>
    </xf>
    <xf numFmtId="171" fontId="90" fillId="0" borderId="10" xfId="60" applyNumberFormat="1" applyFont="1" applyBorder="1" applyAlignment="1">
      <alignment horizontal="center" vertical="center" wrapText="1"/>
    </xf>
    <xf numFmtId="171" fontId="90" fillId="0" borderId="11" xfId="60" applyNumberFormat="1" applyFont="1" applyBorder="1" applyAlignment="1">
      <alignment horizontal="center" vertical="center" wrapText="1"/>
    </xf>
    <xf numFmtId="16" fontId="91" fillId="0" borderId="0" xfId="0" applyNumberFormat="1" applyFont="1" applyFill="1" applyAlignment="1">
      <alignment wrapText="1"/>
    </xf>
    <xf numFmtId="0" fontId="92" fillId="0" borderId="0" xfId="0" applyFont="1" applyFill="1" applyAlignment="1">
      <alignment/>
    </xf>
    <xf numFmtId="0" fontId="91" fillId="0" borderId="0" xfId="0" applyFont="1" applyFill="1" applyAlignment="1">
      <alignment wrapText="1"/>
    </xf>
    <xf numFmtId="0" fontId="93" fillId="0" borderId="0" xfId="0" applyFont="1" applyFill="1" applyAlignment="1">
      <alignment wrapText="1"/>
    </xf>
    <xf numFmtId="0" fontId="94" fillId="0" borderId="0" xfId="0" applyFont="1" applyFill="1" applyAlignment="1">
      <alignment wrapText="1"/>
    </xf>
    <xf numFmtId="0" fontId="93" fillId="0" borderId="0" xfId="0" applyFont="1" applyFill="1" applyAlignment="1">
      <alignment vertical="center" wrapText="1"/>
    </xf>
    <xf numFmtId="0" fontId="85" fillId="0" borderId="12" xfId="0" applyFont="1" applyFill="1" applyBorder="1" applyAlignment="1">
      <alignment horizontal="center" textRotation="90" wrapText="1"/>
    </xf>
    <xf numFmtId="0" fontId="85" fillId="0" borderId="12" xfId="0" applyFont="1" applyFill="1" applyBorder="1" applyAlignment="1">
      <alignment horizontal="center" wrapText="1"/>
    </xf>
    <xf numFmtId="0" fontId="94" fillId="0" borderId="12" xfId="0" applyFont="1" applyFill="1" applyBorder="1" applyAlignment="1">
      <alignment horizontal="center" wrapText="1"/>
    </xf>
    <xf numFmtId="0" fontId="93" fillId="0" borderId="12" xfId="0" applyFont="1" applyFill="1" applyBorder="1" applyAlignment="1">
      <alignment wrapText="1"/>
    </xf>
    <xf numFmtId="0" fontId="85" fillId="0" borderId="12" xfId="0" applyFont="1" applyFill="1" applyBorder="1" applyAlignment="1">
      <alignment wrapText="1"/>
    </xf>
    <xf numFmtId="0" fontId="95" fillId="0" borderId="12" xfId="0" applyFont="1" applyFill="1" applyBorder="1" applyAlignment="1">
      <alignment horizontal="center" wrapText="1"/>
    </xf>
    <xf numFmtId="0" fontId="93" fillId="0" borderId="12" xfId="0" applyFont="1" applyFill="1" applyBorder="1" applyAlignment="1">
      <alignment horizontal="justify" vertical="center" wrapText="1"/>
    </xf>
    <xf numFmtId="0" fontId="96" fillId="0" borderId="12" xfId="0" applyFont="1" applyFill="1" applyBorder="1" applyAlignment="1">
      <alignment horizontal="left" vertical="center" wrapText="1"/>
    </xf>
    <xf numFmtId="0" fontId="97" fillId="0" borderId="12" xfId="0" applyFont="1" applyFill="1" applyBorder="1" applyAlignment="1">
      <alignment horizontal="left" vertical="center" wrapText="1"/>
    </xf>
    <xf numFmtId="0" fontId="98" fillId="0" borderId="12" xfId="0" applyFont="1" applyFill="1" applyBorder="1" applyAlignment="1">
      <alignment horizontal="left" vertical="center" wrapText="1"/>
    </xf>
    <xf numFmtId="0" fontId="98" fillId="0" borderId="0" xfId="0" applyFont="1" applyFill="1" applyAlignment="1">
      <alignment horizontal="left" vertical="center" wrapText="1"/>
    </xf>
    <xf numFmtId="0" fontId="97" fillId="0" borderId="0" xfId="0" applyFont="1" applyFill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99" fillId="0" borderId="12" xfId="0" applyFont="1" applyFill="1" applyBorder="1" applyAlignment="1">
      <alignment horizontal="left" vertical="center" wrapText="1"/>
    </xf>
    <xf numFmtId="0" fontId="95" fillId="0" borderId="0" xfId="0" applyFont="1" applyFill="1" applyAlignment="1">
      <alignment wrapText="1"/>
    </xf>
    <xf numFmtId="16" fontId="93" fillId="0" borderId="0" xfId="0" applyNumberFormat="1" applyFont="1" applyFill="1" applyAlignment="1">
      <alignment wrapText="1"/>
    </xf>
    <xf numFmtId="0" fontId="99" fillId="0" borderId="0" xfId="0" applyFont="1" applyFill="1" applyAlignment="1">
      <alignment horizontal="left" vertical="center" wrapText="1"/>
    </xf>
    <xf numFmtId="0" fontId="85" fillId="0" borderId="12" xfId="0" applyFont="1" applyFill="1" applyBorder="1" applyAlignment="1">
      <alignment horizontal="center" vertical="top" wrapText="1"/>
    </xf>
    <xf numFmtId="0" fontId="94" fillId="0" borderId="12" xfId="0" applyFont="1" applyFill="1" applyBorder="1" applyAlignment="1">
      <alignment wrapText="1"/>
    </xf>
    <xf numFmtId="0" fontId="100" fillId="0" borderId="12" xfId="0" applyFont="1" applyFill="1" applyBorder="1" applyAlignment="1">
      <alignment horizontal="center" wrapText="1"/>
    </xf>
    <xf numFmtId="0" fontId="101" fillId="0" borderId="12" xfId="0" applyFont="1" applyFill="1" applyBorder="1" applyAlignment="1">
      <alignment horizontal="justify" vertical="center" wrapText="1"/>
    </xf>
    <xf numFmtId="0" fontId="101" fillId="0" borderId="12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justify" vertical="center" wrapText="1"/>
    </xf>
    <xf numFmtId="0" fontId="98" fillId="0" borderId="12" xfId="0" applyFont="1" applyFill="1" applyBorder="1" applyAlignment="1">
      <alignment vertical="top" wrapText="1"/>
    </xf>
    <xf numFmtId="0" fontId="93" fillId="0" borderId="12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wrapText="1"/>
    </xf>
    <xf numFmtId="0" fontId="93" fillId="0" borderId="19" xfId="0" applyFont="1" applyFill="1" applyBorder="1" applyAlignment="1">
      <alignment wrapText="1"/>
    </xf>
    <xf numFmtId="0" fontId="85" fillId="0" borderId="0" xfId="0" applyFont="1" applyFill="1" applyBorder="1" applyAlignment="1">
      <alignment horizontal="right" vertical="top" textRotation="90" wrapText="1"/>
    </xf>
    <xf numFmtId="0" fontId="85" fillId="0" borderId="0" xfId="0" applyFont="1" applyFill="1" applyBorder="1" applyAlignment="1">
      <alignment horizontal="center" wrapText="1"/>
    </xf>
    <xf numFmtId="0" fontId="95" fillId="0" borderId="0" xfId="0" applyFont="1" applyFill="1" applyBorder="1" applyAlignment="1">
      <alignment horizontal="center" wrapText="1"/>
    </xf>
    <xf numFmtId="0" fontId="93" fillId="0" borderId="20" xfId="0" applyFont="1" applyFill="1" applyBorder="1" applyAlignment="1">
      <alignment wrapText="1"/>
    </xf>
    <xf numFmtId="0" fontId="94" fillId="0" borderId="21" xfId="0" applyFont="1" applyFill="1" applyBorder="1" applyAlignment="1">
      <alignment horizontal="center" wrapText="1"/>
    </xf>
    <xf numFmtId="0" fontId="95" fillId="0" borderId="21" xfId="0" applyFont="1" applyFill="1" applyBorder="1" applyAlignment="1">
      <alignment horizontal="center" wrapText="1"/>
    </xf>
    <xf numFmtId="0" fontId="94" fillId="0" borderId="20" xfId="0" applyFont="1" applyFill="1" applyBorder="1" applyAlignment="1">
      <alignment wrapText="1"/>
    </xf>
    <xf numFmtId="0" fontId="8" fillId="0" borderId="12" xfId="0" applyFont="1" applyFill="1" applyBorder="1" applyAlignment="1">
      <alignment horizontal="justify" vertical="center" wrapText="1"/>
    </xf>
    <xf numFmtId="0" fontId="95" fillId="0" borderId="12" xfId="0" applyFont="1" applyFill="1" applyBorder="1" applyAlignment="1">
      <alignment wrapText="1"/>
    </xf>
    <xf numFmtId="0" fontId="96" fillId="0" borderId="12" xfId="0" applyFont="1" applyFill="1" applyBorder="1" applyAlignment="1">
      <alignment horizontal="center" wrapText="1"/>
    </xf>
    <xf numFmtId="16" fontId="93" fillId="0" borderId="12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95" fillId="0" borderId="20" xfId="0" applyFont="1" applyFill="1" applyBorder="1" applyAlignment="1">
      <alignment wrapText="1"/>
    </xf>
    <xf numFmtId="0" fontId="85" fillId="0" borderId="21" xfId="0" applyFont="1" applyFill="1" applyBorder="1" applyAlignment="1">
      <alignment horizontal="center" wrapText="1"/>
    </xf>
    <xf numFmtId="0" fontId="94" fillId="0" borderId="21" xfId="0" applyFont="1" applyFill="1" applyBorder="1" applyAlignment="1">
      <alignment wrapText="1"/>
    </xf>
    <xf numFmtId="0" fontId="98" fillId="0" borderId="12" xfId="0" applyFont="1" applyFill="1" applyBorder="1" applyAlignment="1">
      <alignment horizontal="center" vertical="center" wrapText="1"/>
    </xf>
    <xf numFmtId="0" fontId="96" fillId="0" borderId="12" xfId="0" applyFont="1" applyFill="1" applyBorder="1" applyAlignment="1">
      <alignment horizontal="left" wrapText="1"/>
    </xf>
    <xf numFmtId="0" fontId="98" fillId="0" borderId="12" xfId="0" applyFont="1" applyFill="1" applyBorder="1" applyAlignment="1">
      <alignment wrapText="1"/>
    </xf>
    <xf numFmtId="0" fontId="98" fillId="0" borderId="20" xfId="0" applyFont="1" applyFill="1" applyBorder="1" applyAlignment="1">
      <alignment wrapText="1"/>
    </xf>
    <xf numFmtId="0" fontId="93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wrapText="1"/>
    </xf>
    <xf numFmtId="0" fontId="94" fillId="0" borderId="0" xfId="0" applyFont="1" applyFill="1" applyBorder="1" applyAlignment="1">
      <alignment wrapText="1"/>
    </xf>
    <xf numFmtId="0" fontId="95" fillId="0" borderId="12" xfId="0" applyFont="1" applyFill="1" applyBorder="1" applyAlignment="1">
      <alignment horizontal="justify" vertical="center" wrapText="1"/>
    </xf>
    <xf numFmtId="0" fontId="85" fillId="0" borderId="0" xfId="0" applyFont="1" applyFill="1" applyAlignment="1">
      <alignment/>
    </xf>
    <xf numFmtId="0" fontId="81" fillId="0" borderId="19" xfId="0" applyFont="1" applyBorder="1" applyAlignment="1">
      <alignment horizontal="center" wrapText="1"/>
    </xf>
    <xf numFmtId="0" fontId="96" fillId="0" borderId="12" xfId="0" applyFont="1" applyFill="1" applyBorder="1" applyAlignment="1">
      <alignment vertical="center" wrapText="1"/>
    </xf>
    <xf numFmtId="0" fontId="97" fillId="0" borderId="12" xfId="0" applyFont="1" applyFill="1" applyBorder="1" applyAlignment="1">
      <alignment vertical="center" wrapText="1"/>
    </xf>
    <xf numFmtId="0" fontId="99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93" fillId="0" borderId="12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85" fillId="0" borderId="12" xfId="0" applyFont="1" applyFill="1" applyBorder="1" applyAlignment="1">
      <alignment horizontal="center" textRotation="90" wrapText="1"/>
    </xf>
    <xf numFmtId="0" fontId="93" fillId="0" borderId="21" xfId="0" applyFont="1" applyFill="1" applyBorder="1" applyAlignment="1">
      <alignment horizontal="center" wrapText="1"/>
    </xf>
    <xf numFmtId="0" fontId="93" fillId="0" borderId="20" xfId="0" applyFont="1" applyFill="1" applyBorder="1" applyAlignment="1">
      <alignment horizontal="center" wrapText="1"/>
    </xf>
    <xf numFmtId="0" fontId="85" fillId="0" borderId="12" xfId="0" applyFont="1" applyFill="1" applyBorder="1" applyAlignment="1">
      <alignment horizontal="center" wrapText="1"/>
    </xf>
    <xf numFmtId="0" fontId="102" fillId="0" borderId="12" xfId="0" applyFont="1" applyFill="1" applyBorder="1" applyAlignment="1">
      <alignment vertical="center" textRotation="90" wrapText="1"/>
    </xf>
    <xf numFmtId="0" fontId="90" fillId="0" borderId="11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49" fontId="31" fillId="0" borderId="0" xfId="0" applyNumberFormat="1" applyFont="1" applyFill="1" applyAlignment="1">
      <alignment horizontal="center"/>
    </xf>
    <xf numFmtId="49" fontId="2" fillId="0" borderId="11" xfId="0" applyNumberFormat="1" applyFont="1" applyFill="1" applyBorder="1" applyAlignment="1">
      <alignment horizontal="center" vertical="top" wrapText="1"/>
    </xf>
    <xf numFmtId="49" fontId="10" fillId="12" borderId="11" xfId="0" applyNumberFormat="1" applyFont="1" applyFill="1" applyBorder="1" applyAlignment="1">
      <alignment horizontal="center" vertical="center" wrapText="1"/>
    </xf>
    <xf numFmtId="49" fontId="10" fillId="7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36" borderId="11" xfId="0" applyNumberFormat="1" applyFont="1" applyFill="1" applyBorder="1" applyAlignment="1">
      <alignment horizontal="center" vertical="center" wrapText="1"/>
    </xf>
    <xf numFmtId="49" fontId="10" fillId="35" borderId="11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45" fillId="39" borderId="11" xfId="0" applyNumberFormat="1" applyFont="1" applyFill="1" applyBorder="1" applyAlignment="1">
      <alignment horizontal="center"/>
    </xf>
    <xf numFmtId="49" fontId="45" fillId="33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Alignment="1">
      <alignment horizontal="center"/>
    </xf>
    <xf numFmtId="49" fontId="66" fillId="0" borderId="0" xfId="0" applyNumberFormat="1" applyFont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3" fillId="7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39" borderId="1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2" fillId="38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85" fillId="0" borderId="26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wrapText="1"/>
    </xf>
    <xf numFmtId="0" fontId="76" fillId="0" borderId="0" xfId="0" applyFont="1" applyBorder="1" applyAlignment="1">
      <alignment horizontal="right"/>
    </xf>
    <xf numFmtId="0" fontId="86" fillId="37" borderId="24" xfId="0" applyFont="1" applyFill="1" applyBorder="1" applyAlignment="1">
      <alignment horizontal="center" vertical="top" wrapText="1"/>
    </xf>
    <xf numFmtId="0" fontId="86" fillId="37" borderId="16" xfId="0" applyFont="1" applyFill="1" applyBorder="1" applyAlignment="1">
      <alignment horizontal="center" vertical="top" wrapText="1"/>
    </xf>
    <xf numFmtId="0" fontId="85" fillId="0" borderId="27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6" fillId="37" borderId="11" xfId="0" applyFont="1" applyFill="1" applyBorder="1" applyAlignment="1">
      <alignment horizontal="center" vertical="top" wrapText="1"/>
    </xf>
    <xf numFmtId="0" fontId="92" fillId="0" borderId="28" xfId="0" applyFont="1" applyFill="1" applyBorder="1" applyAlignment="1">
      <alignment horizontal="center" vertical="center" textRotation="90" wrapText="1"/>
    </xf>
    <xf numFmtId="0" fontId="92" fillId="0" borderId="29" xfId="0" applyFont="1" applyFill="1" applyBorder="1" applyAlignment="1">
      <alignment horizontal="center" vertical="center" textRotation="90" wrapText="1"/>
    </xf>
    <xf numFmtId="0" fontId="92" fillId="0" borderId="30" xfId="0" applyFont="1" applyFill="1" applyBorder="1" applyAlignment="1">
      <alignment horizontal="center" vertical="center" textRotation="90" wrapText="1"/>
    </xf>
    <xf numFmtId="0" fontId="93" fillId="0" borderId="12" xfId="0" applyFont="1" applyFill="1" applyBorder="1" applyAlignment="1">
      <alignment horizontal="center" wrapText="1"/>
    </xf>
    <xf numFmtId="0" fontId="96" fillId="0" borderId="21" xfId="0" applyFont="1" applyFill="1" applyBorder="1" applyAlignment="1">
      <alignment horizontal="center" wrapText="1"/>
    </xf>
    <xf numFmtId="0" fontId="96" fillId="0" borderId="20" xfId="0" applyFont="1" applyFill="1" applyBorder="1" applyAlignment="1">
      <alignment horizontal="center" wrapText="1"/>
    </xf>
    <xf numFmtId="0" fontId="85" fillId="0" borderId="12" xfId="0" applyFont="1" applyFill="1" applyBorder="1" applyAlignment="1">
      <alignment horizontal="center" wrapText="1"/>
    </xf>
    <xf numFmtId="0" fontId="94" fillId="0" borderId="12" xfId="0" applyFont="1" applyFill="1" applyBorder="1" applyAlignment="1">
      <alignment horizontal="center" vertical="center" wrapText="1"/>
    </xf>
    <xf numFmtId="0" fontId="93" fillId="0" borderId="12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top" textRotation="90" wrapText="1"/>
    </xf>
    <xf numFmtId="0" fontId="85" fillId="0" borderId="12" xfId="0" applyFont="1" applyFill="1" applyBorder="1" applyAlignment="1">
      <alignment horizontal="center"/>
    </xf>
    <xf numFmtId="0" fontId="85" fillId="0" borderId="12" xfId="0" applyFont="1" applyFill="1" applyBorder="1" applyAlignment="1">
      <alignment horizontal="center" vertical="top" wrapText="1"/>
    </xf>
    <xf numFmtId="0" fontId="102" fillId="0" borderId="12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wrapText="1"/>
    </xf>
    <xf numFmtId="0" fontId="85" fillId="0" borderId="12" xfId="0" applyFont="1" applyFill="1" applyBorder="1" applyAlignment="1">
      <alignment horizontal="center" textRotation="90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wrapText="1"/>
    </xf>
    <xf numFmtId="0" fontId="85" fillId="0" borderId="31" xfId="0" applyFont="1" applyFill="1" applyBorder="1" applyAlignment="1">
      <alignment horizontal="center" wrapText="1"/>
    </xf>
    <xf numFmtId="0" fontId="85" fillId="0" borderId="32" xfId="0" applyFont="1" applyFill="1" applyBorder="1" applyAlignment="1">
      <alignment horizontal="center" vertical="center" textRotation="90" wrapText="1"/>
    </xf>
    <xf numFmtId="0" fontId="85" fillId="0" borderId="29" xfId="0" applyFont="1" applyFill="1" applyBorder="1" applyAlignment="1">
      <alignment horizontal="center" vertical="center" textRotation="90" wrapText="1"/>
    </xf>
    <xf numFmtId="0" fontId="85" fillId="0" borderId="30" xfId="0" applyFont="1" applyFill="1" applyBorder="1" applyAlignment="1">
      <alignment horizontal="center" vertical="center" textRotation="90" wrapText="1"/>
    </xf>
    <xf numFmtId="0" fontId="94" fillId="0" borderId="24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textRotation="90" wrapText="1"/>
    </xf>
    <xf numFmtId="0" fontId="85" fillId="0" borderId="28" xfId="0" applyFont="1" applyFill="1" applyBorder="1" applyAlignment="1">
      <alignment horizontal="center" vertical="center" textRotation="90" wrapText="1"/>
    </xf>
    <xf numFmtId="0" fontId="91" fillId="0" borderId="0" xfId="0" applyFont="1" applyFill="1" applyAlignment="1">
      <alignment horizontal="center" wrapText="1"/>
    </xf>
    <xf numFmtId="0" fontId="94" fillId="0" borderId="11" xfId="0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0</xdr:col>
      <xdr:colOff>2600325</xdr:colOff>
      <xdr:row>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66675"/>
          <a:ext cx="25527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Согласовано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&#1052;&#1054;&#1044;&#1059;&#1051;&#1048;!!!!\&#1059;&#1095;&#1077;&#1073;&#1085;&#1099;&#1077;%20&#1087;&#1083;&#1072;&#1085;&#1099;\&#1059;&#1055;%20&#1086;&#1090;&#1076;&#1077;&#1083;&#1086;&#1095;&#1085;&#1080;&#108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&#1059;&#1087;%20&#1087;&#1086;%20&#1060;&#1048;&#1056;&#1054;\&#1059;&#1055;%20&#1057;&#1074;&#1072;&#1088;&#1097;&#1080;&#108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 (2)"/>
      <sheetName val="УП"/>
      <sheetName val="титул УП"/>
      <sheetName val="свод"/>
      <sheetName val="Лист3"/>
      <sheetName val="поясн"/>
      <sheetName val="кабинет"/>
      <sheetName val="титул КУГ"/>
      <sheetName val="КУГрафик"/>
      <sheetName val="КГаттест"/>
    </sheetNames>
    <sheetDataSet>
      <sheetData sheetId="1">
        <row r="11">
          <cell r="B11" t="str">
            <v>Русский язык</v>
          </cell>
        </row>
        <row r="12">
          <cell r="B12" t="str">
            <v>Литература</v>
          </cell>
        </row>
        <row r="13">
          <cell r="B13" t="str">
            <v>Иностранный язык</v>
          </cell>
        </row>
        <row r="14">
          <cell r="B14" t="str">
            <v>История</v>
          </cell>
        </row>
        <row r="16">
          <cell r="B16" t="str">
            <v>Химия</v>
          </cell>
        </row>
        <row r="17">
          <cell r="B17" t="str">
            <v>Биология</v>
          </cell>
        </row>
        <row r="18">
          <cell r="B18" t="str">
            <v>Физическая культура</v>
          </cell>
        </row>
        <row r="19">
          <cell r="B19" t="str">
            <v>ОБЖ</v>
          </cell>
        </row>
        <row r="21">
          <cell r="B21" t="str">
            <v>Математика</v>
          </cell>
        </row>
        <row r="22">
          <cell r="B22" t="str">
            <v>Физика</v>
          </cell>
        </row>
        <row r="23">
          <cell r="B23" t="str">
            <v>Информатика и ИКТ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"/>
      <sheetName val="свод"/>
      <sheetName val="титул"/>
      <sheetName val="титул КУГ"/>
      <sheetName val="КУГ"/>
      <sheetName val="Лист5"/>
      <sheetName val="кабинет"/>
      <sheetName val="Лист3"/>
      <sheetName val="поясн"/>
    </sheetNames>
    <sheetDataSet>
      <sheetData sheetId="0">
        <row r="15">
          <cell r="B15" t="str">
            <v>Обществознание (включая экономику и право)</v>
          </cell>
        </row>
        <row r="16">
          <cell r="B16" t="str">
            <v>Химия</v>
          </cell>
        </row>
        <row r="17">
          <cell r="B17" t="str">
            <v>Биология</v>
          </cell>
        </row>
        <row r="22">
          <cell r="B22" t="str">
            <v>Математика</v>
          </cell>
        </row>
        <row r="23">
          <cell r="B23" t="str">
            <v>Физика</v>
          </cell>
        </row>
        <row r="24">
          <cell r="B24" t="str">
            <v>Информатика и ИКТ</v>
          </cell>
        </row>
        <row r="50">
          <cell r="B50" t="str">
            <v>Сварка и резка деталей из различных сталей, цветных металлов и их сплавов, чугунов во всех пространнственных положениях</v>
          </cell>
        </row>
        <row r="51">
          <cell r="B51" t="str">
            <v>Оборудование, техника и технологияэлектросварки</v>
          </cell>
        </row>
        <row r="52">
          <cell r="B52" t="str">
            <v>Технология газовой сварки</v>
          </cell>
        </row>
        <row r="55">
          <cell r="B55" t="str">
            <v>Технология производства сварных конструкций</v>
          </cell>
        </row>
        <row r="58">
          <cell r="B58" t="str">
            <v>Наплавка дефектов деталей и узлов машин, механизмов крнструкций и отливок под механическую обработку и пробное  давление</v>
          </cell>
        </row>
        <row r="59">
          <cell r="B59" t="str">
            <v>Технология газовой наплавки</v>
          </cell>
        </row>
        <row r="62">
          <cell r="B62" t="str">
            <v>Дефектация сварных швов и контроль качества сварных соединений</v>
          </cell>
        </row>
        <row r="63">
          <cell r="B63" t="str">
            <v>Дефекты и способы испытания сварных швов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71"/>
  <sheetViews>
    <sheetView tabSelected="1" zoomScale="90" zoomScaleNormal="90" zoomScalePageLayoutView="0" workbookViewId="0" topLeftCell="F1">
      <selection activeCell="A81" sqref="A1:R86"/>
    </sheetView>
  </sheetViews>
  <sheetFormatPr defaultColWidth="9.140625" defaultRowHeight="15"/>
  <cols>
    <col min="1" max="1" width="11.7109375" style="1" customWidth="1"/>
    <col min="2" max="2" width="33.8515625" style="24" customWidth="1"/>
    <col min="3" max="5" width="0" style="1" hidden="1" customWidth="1"/>
    <col min="6" max="6" width="20.00390625" style="302" customWidth="1"/>
    <col min="7" max="8" width="9.57421875" style="64" bestFit="1" customWidth="1"/>
    <col min="9" max="9" width="12.8515625" style="19" bestFit="1" customWidth="1"/>
    <col min="10" max="10" width="13.8515625" style="19" customWidth="1"/>
    <col min="11" max="11" width="8.00390625" style="19" hidden="1" customWidth="1"/>
    <col min="12" max="12" width="7.00390625" style="19" hidden="1" customWidth="1"/>
    <col min="13" max="14" width="10.7109375" style="133" customWidth="1"/>
    <col min="15" max="16" width="10.7109375" style="128" customWidth="1"/>
    <col min="17" max="18" width="10.7109375" style="133" customWidth="1"/>
    <col min="19" max="19" width="4.140625" style="20" hidden="1" customWidth="1"/>
    <col min="20" max="20" width="3.00390625" style="21" hidden="1" customWidth="1"/>
    <col min="21" max="21" width="2.28125" style="1" hidden="1" customWidth="1"/>
    <col min="22" max="22" width="3.57421875" style="1" hidden="1" customWidth="1"/>
    <col min="23" max="23" width="2.7109375" style="1" hidden="1" customWidth="1"/>
    <col min="24" max="24" width="14.57421875" style="145" customWidth="1"/>
    <col min="25" max="25" width="9.421875" style="145" customWidth="1"/>
    <col min="26" max="26" width="9.57421875" style="145" customWidth="1"/>
    <col min="27" max="61" width="9.140625" style="145" customWidth="1"/>
    <col min="62" max="16384" width="9.140625" style="1" customWidth="1"/>
  </cols>
  <sheetData>
    <row r="1" spans="1:32" s="141" customFormat="1" ht="19.5" thickBot="1">
      <c r="A1" s="136" t="s">
        <v>320</v>
      </c>
      <c r="B1" s="137"/>
      <c r="C1" s="138"/>
      <c r="D1" s="138"/>
      <c r="E1" s="138"/>
      <c r="F1" s="286"/>
      <c r="G1" s="140"/>
      <c r="H1" s="140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</row>
    <row r="2" spans="1:61" s="2" customFormat="1" ht="65.25" customHeight="1" thickBot="1">
      <c r="A2" s="308" t="s">
        <v>0</v>
      </c>
      <c r="B2" s="306" t="s">
        <v>45</v>
      </c>
      <c r="C2" s="78" t="s">
        <v>1</v>
      </c>
      <c r="D2" s="78"/>
      <c r="E2" s="78"/>
      <c r="F2" s="316" t="s">
        <v>199</v>
      </c>
      <c r="G2" s="306" t="s">
        <v>2</v>
      </c>
      <c r="H2" s="306"/>
      <c r="I2" s="306"/>
      <c r="J2" s="306"/>
      <c r="K2" s="306" t="s">
        <v>49</v>
      </c>
      <c r="L2" s="306"/>
      <c r="M2" s="320" t="s">
        <v>266</v>
      </c>
      <c r="N2" s="321"/>
      <c r="O2" s="321"/>
      <c r="P2" s="321"/>
      <c r="Q2" s="321"/>
      <c r="R2" s="322"/>
      <c r="S2" s="79"/>
      <c r="T2" s="80"/>
      <c r="U2" s="208"/>
      <c r="V2" s="208"/>
      <c r="W2" s="208"/>
      <c r="X2" s="51"/>
      <c r="Y2" s="51"/>
      <c r="Z2" s="51"/>
      <c r="AA2" s="51"/>
      <c r="AB2" s="51"/>
      <c r="AC2" s="51"/>
      <c r="AD2" s="51"/>
      <c r="AE2" s="51"/>
      <c r="AF2" s="51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</row>
    <row r="3" spans="1:61" s="2" customFormat="1" ht="15.75" customHeight="1" thickBot="1">
      <c r="A3" s="308"/>
      <c r="B3" s="306"/>
      <c r="C3" s="77" t="s">
        <v>46</v>
      </c>
      <c r="D3" s="77" t="s">
        <v>3</v>
      </c>
      <c r="E3" s="77" t="s">
        <v>51</v>
      </c>
      <c r="F3" s="316"/>
      <c r="G3" s="308" t="s">
        <v>4</v>
      </c>
      <c r="H3" s="308" t="s">
        <v>5</v>
      </c>
      <c r="I3" s="306" t="s">
        <v>47</v>
      </c>
      <c r="J3" s="306"/>
      <c r="K3" s="308" t="s">
        <v>6</v>
      </c>
      <c r="L3" s="308" t="s">
        <v>7</v>
      </c>
      <c r="M3" s="309" t="s">
        <v>8</v>
      </c>
      <c r="N3" s="309"/>
      <c r="O3" s="315" t="s">
        <v>9</v>
      </c>
      <c r="P3" s="315"/>
      <c r="Q3" s="309" t="s">
        <v>10</v>
      </c>
      <c r="R3" s="309"/>
      <c r="S3" s="310"/>
      <c r="T3" s="311"/>
      <c r="U3" s="208"/>
      <c r="V3" s="208"/>
      <c r="W3" s="208"/>
      <c r="X3" s="51"/>
      <c r="Y3" s="51"/>
      <c r="Z3" s="51"/>
      <c r="AA3" s="51"/>
      <c r="AB3" s="51"/>
      <c r="AC3" s="51"/>
      <c r="AD3" s="51"/>
      <c r="AE3" s="51"/>
      <c r="AF3" s="51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</row>
    <row r="4" spans="1:61" s="2" customFormat="1" ht="21.75" customHeight="1" thickBot="1">
      <c r="A4" s="308"/>
      <c r="B4" s="306"/>
      <c r="C4" s="81"/>
      <c r="D4" s="77"/>
      <c r="E4" s="81"/>
      <c r="F4" s="316"/>
      <c r="G4" s="308"/>
      <c r="H4" s="308"/>
      <c r="I4" s="308" t="s">
        <v>48</v>
      </c>
      <c r="J4" s="308" t="s">
        <v>12</v>
      </c>
      <c r="K4" s="308"/>
      <c r="L4" s="308"/>
      <c r="M4" s="129" t="s">
        <v>215</v>
      </c>
      <c r="N4" s="129" t="s">
        <v>216</v>
      </c>
      <c r="O4" s="125" t="s">
        <v>217</v>
      </c>
      <c r="P4" s="125" t="s">
        <v>218</v>
      </c>
      <c r="Q4" s="134" t="s">
        <v>219</v>
      </c>
      <c r="R4" s="129" t="s">
        <v>220</v>
      </c>
      <c r="S4" s="312" t="s">
        <v>72</v>
      </c>
      <c r="T4" s="323" t="s">
        <v>50</v>
      </c>
      <c r="U4" s="208"/>
      <c r="V4" s="208"/>
      <c r="W4" s="208"/>
      <c r="X4" s="51"/>
      <c r="Y4" s="51"/>
      <c r="Z4" s="51"/>
      <c r="AA4" s="51"/>
      <c r="AB4" s="51"/>
      <c r="AC4" s="51"/>
      <c r="AD4" s="51"/>
      <c r="AE4" s="51"/>
      <c r="AF4" s="51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</row>
    <row r="5" spans="1:61" s="2" customFormat="1" ht="57.75" customHeight="1" hidden="1" thickBot="1">
      <c r="A5" s="308"/>
      <c r="B5" s="306"/>
      <c r="C5" s="81"/>
      <c r="D5" s="77"/>
      <c r="E5" s="81"/>
      <c r="F5" s="316"/>
      <c r="G5" s="308"/>
      <c r="H5" s="308"/>
      <c r="I5" s="308"/>
      <c r="J5" s="308"/>
      <c r="K5" s="308"/>
      <c r="L5" s="308"/>
      <c r="M5" s="130" t="s">
        <v>203</v>
      </c>
      <c r="N5" s="130" t="s">
        <v>204</v>
      </c>
      <c r="O5" s="126" t="s">
        <v>206</v>
      </c>
      <c r="P5" s="126" t="s">
        <v>205</v>
      </c>
      <c r="Q5" s="130" t="s">
        <v>207</v>
      </c>
      <c r="R5" s="135"/>
      <c r="S5" s="313"/>
      <c r="T5" s="324"/>
      <c r="U5" s="208"/>
      <c r="V5" s="208"/>
      <c r="W5" s="208"/>
      <c r="X5" s="51"/>
      <c r="Y5" s="51"/>
      <c r="Z5" s="51"/>
      <c r="AA5" s="51"/>
      <c r="AB5" s="51"/>
      <c r="AC5" s="51"/>
      <c r="AD5" s="51"/>
      <c r="AE5" s="51"/>
      <c r="AF5" s="51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</row>
    <row r="6" spans="1:61" s="2" customFormat="1" ht="90" customHeight="1" thickBot="1">
      <c r="A6" s="308"/>
      <c r="B6" s="306"/>
      <c r="C6" s="81"/>
      <c r="D6" s="77"/>
      <c r="E6" s="81"/>
      <c r="F6" s="316"/>
      <c r="G6" s="308"/>
      <c r="H6" s="308"/>
      <c r="I6" s="308"/>
      <c r="J6" s="308"/>
      <c r="K6" s="308"/>
      <c r="L6" s="308"/>
      <c r="M6" s="131" t="s">
        <v>230</v>
      </c>
      <c r="N6" s="131" t="s">
        <v>231</v>
      </c>
      <c r="O6" s="127" t="s">
        <v>280</v>
      </c>
      <c r="P6" s="127" t="s">
        <v>316</v>
      </c>
      <c r="Q6" s="131" t="s">
        <v>317</v>
      </c>
      <c r="R6" s="132" t="s">
        <v>200</v>
      </c>
      <c r="S6" s="314"/>
      <c r="T6" s="325"/>
      <c r="U6" s="208"/>
      <c r="V6" s="208"/>
      <c r="W6" s="208"/>
      <c r="X6" s="51"/>
      <c r="Y6" s="51"/>
      <c r="Z6" s="51"/>
      <c r="AA6" s="51"/>
      <c r="AB6" s="51"/>
      <c r="AC6" s="51"/>
      <c r="AD6" s="51"/>
      <c r="AE6" s="51"/>
      <c r="AF6" s="51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</row>
    <row r="7" spans="1:32" s="145" customFormat="1" ht="15.75" thickBot="1">
      <c r="A7" s="142">
        <v>1</v>
      </c>
      <c r="B7" s="142">
        <v>2</v>
      </c>
      <c r="C7" s="142">
        <v>3</v>
      </c>
      <c r="D7" s="142">
        <v>4</v>
      </c>
      <c r="E7" s="142"/>
      <c r="F7" s="287">
        <v>3</v>
      </c>
      <c r="G7" s="71">
        <v>4</v>
      </c>
      <c r="H7" s="71">
        <v>5</v>
      </c>
      <c r="I7" s="142">
        <v>6</v>
      </c>
      <c r="J7" s="142">
        <v>7</v>
      </c>
      <c r="K7" s="142">
        <v>11</v>
      </c>
      <c r="L7" s="142">
        <v>12</v>
      </c>
      <c r="M7" s="142">
        <v>8</v>
      </c>
      <c r="N7" s="142">
        <v>9</v>
      </c>
      <c r="O7" s="142">
        <v>10</v>
      </c>
      <c r="P7" s="142">
        <v>11</v>
      </c>
      <c r="Q7" s="142">
        <v>12</v>
      </c>
      <c r="R7" s="142">
        <v>13</v>
      </c>
      <c r="S7" s="143"/>
      <c r="T7" s="143">
        <f>40*36+612-389</f>
        <v>1663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</row>
    <row r="8" spans="1:61" s="76" customFormat="1" ht="16.5" thickBot="1">
      <c r="A8" s="73" t="s">
        <v>13</v>
      </c>
      <c r="B8" s="73" t="s">
        <v>14</v>
      </c>
      <c r="C8" s="73"/>
      <c r="D8" s="73"/>
      <c r="E8" s="73"/>
      <c r="F8" s="288" t="s">
        <v>289</v>
      </c>
      <c r="G8" s="210">
        <f>G9+G23+G21</f>
        <v>3077.5</v>
      </c>
      <c r="H8" s="210">
        <f>H9+H23+H21</f>
        <v>1025.5</v>
      </c>
      <c r="I8" s="149">
        <f>I9+I23+I79</f>
        <v>2052</v>
      </c>
      <c r="J8" s="149">
        <f>J9+J23</f>
        <v>927</v>
      </c>
      <c r="K8" s="149">
        <f aca="true" t="shared" si="0" ref="K8:R8">K9+K23</f>
        <v>0</v>
      </c>
      <c r="L8" s="149">
        <f t="shared" si="0"/>
        <v>0</v>
      </c>
      <c r="M8" s="149">
        <f t="shared" si="0"/>
        <v>523</v>
      </c>
      <c r="N8" s="149">
        <f t="shared" si="0"/>
        <v>799</v>
      </c>
      <c r="O8" s="149">
        <f t="shared" si="0"/>
        <v>390</v>
      </c>
      <c r="P8" s="149">
        <v>290</v>
      </c>
      <c r="Q8" s="149">
        <f t="shared" si="0"/>
        <v>50</v>
      </c>
      <c r="R8" s="149">
        <f t="shared" si="0"/>
        <v>0</v>
      </c>
      <c r="S8" s="75"/>
      <c r="T8" s="75"/>
      <c r="U8" s="74"/>
      <c r="V8" s="74"/>
      <c r="W8" s="74"/>
      <c r="X8" s="51" t="s">
        <v>232</v>
      </c>
      <c r="Y8" s="51"/>
      <c r="Z8" s="51"/>
      <c r="AA8" s="51"/>
      <c r="AB8" s="51"/>
      <c r="AC8" s="51"/>
      <c r="AD8" s="51"/>
      <c r="AE8" s="51"/>
      <c r="AF8" s="51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</row>
    <row r="9" spans="1:61" s="5" customFormat="1" ht="29.25" thickBot="1">
      <c r="A9" s="69" t="s">
        <v>212</v>
      </c>
      <c r="B9" s="69" t="s">
        <v>16</v>
      </c>
      <c r="C9" s="69"/>
      <c r="D9" s="69"/>
      <c r="E9" s="69"/>
      <c r="F9" s="289" t="s">
        <v>311</v>
      </c>
      <c r="G9" s="150">
        <v>1842</v>
      </c>
      <c r="H9" s="150">
        <v>614</v>
      </c>
      <c r="I9" s="150">
        <f aca="true" t="shared" si="1" ref="I9:R9">I10+I11+I12+I13+I14+I15+I16+I17+I18+I19+I20+I22</f>
        <v>1228</v>
      </c>
      <c r="J9" s="150">
        <f t="shared" si="1"/>
        <v>418</v>
      </c>
      <c r="K9" s="150">
        <f t="shared" si="1"/>
        <v>0</v>
      </c>
      <c r="L9" s="150">
        <f t="shared" si="1"/>
        <v>0</v>
      </c>
      <c r="M9" s="150">
        <f t="shared" si="1"/>
        <v>357</v>
      </c>
      <c r="N9" s="150">
        <f t="shared" si="1"/>
        <v>535</v>
      </c>
      <c r="O9" s="150">
        <f t="shared" si="1"/>
        <v>202</v>
      </c>
      <c r="P9" s="150">
        <f t="shared" si="1"/>
        <v>84</v>
      </c>
      <c r="Q9" s="150">
        <f t="shared" si="1"/>
        <v>50</v>
      </c>
      <c r="R9" s="150">
        <f t="shared" si="1"/>
        <v>0</v>
      </c>
      <c r="S9" s="22"/>
      <c r="T9" s="22">
        <f>T10+T11+T12+T13+T14+T15+T16+T17+T18</f>
        <v>1084</v>
      </c>
      <c r="U9" s="4">
        <v>1053</v>
      </c>
      <c r="V9" s="4"/>
      <c r="W9" s="4"/>
      <c r="X9" s="51"/>
      <c r="Y9" s="51"/>
      <c r="Z9" s="51"/>
      <c r="AA9" s="51"/>
      <c r="AB9" s="51"/>
      <c r="AC9" s="51"/>
      <c r="AD9" s="51"/>
      <c r="AE9" s="51"/>
      <c r="AF9" s="51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</row>
    <row r="10" spans="1:61" s="38" customFormat="1" ht="16.5" thickBot="1">
      <c r="A10" s="82" t="s">
        <v>127</v>
      </c>
      <c r="B10" s="83" t="s">
        <v>17</v>
      </c>
      <c r="C10" s="82">
        <v>2</v>
      </c>
      <c r="D10" s="82">
        <v>1</v>
      </c>
      <c r="E10" s="84">
        <v>3</v>
      </c>
      <c r="F10" s="290" t="s">
        <v>224</v>
      </c>
      <c r="G10" s="152">
        <f>H10+I10</f>
        <v>117</v>
      </c>
      <c r="H10" s="152">
        <v>39</v>
      </c>
      <c r="I10" s="152">
        <f aca="true" t="shared" si="2" ref="I10:I21">M10+N10+O10+P10+Q10</f>
        <v>78</v>
      </c>
      <c r="J10" s="284"/>
      <c r="K10" s="152"/>
      <c r="L10" s="151"/>
      <c r="M10" s="193">
        <v>34</v>
      </c>
      <c r="N10" s="194">
        <v>44</v>
      </c>
      <c r="O10" s="154"/>
      <c r="P10" s="154"/>
      <c r="Q10" s="153"/>
      <c r="R10" s="153"/>
      <c r="S10" s="85">
        <f>M10+N10+O10+P10+Q10+R10-T10</f>
        <v>0</v>
      </c>
      <c r="T10" s="86">
        <v>78</v>
      </c>
      <c r="U10" s="208"/>
      <c r="V10" s="208"/>
      <c r="W10" s="208"/>
      <c r="X10" s="51"/>
      <c r="Y10" s="51"/>
      <c r="Z10" s="51"/>
      <c r="AA10" s="51"/>
      <c r="AB10" s="51"/>
      <c r="AC10" s="51"/>
      <c r="AD10" s="51"/>
      <c r="AE10" s="51"/>
      <c r="AF10" s="51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</row>
    <row r="11" spans="1:61" s="38" customFormat="1" ht="16.5" thickBot="1">
      <c r="A11" s="82" t="s">
        <v>128</v>
      </c>
      <c r="B11" s="83" t="s">
        <v>18</v>
      </c>
      <c r="C11" s="82">
        <v>3</v>
      </c>
      <c r="D11" s="82">
        <v>1.2</v>
      </c>
      <c r="E11" s="84"/>
      <c r="F11" s="290" t="s">
        <v>282</v>
      </c>
      <c r="G11" s="152">
        <f aca="true" t="shared" si="3" ref="G11:G21">H11+I11</f>
        <v>292</v>
      </c>
      <c r="H11" s="152">
        <v>97</v>
      </c>
      <c r="I11" s="152">
        <f t="shared" si="2"/>
        <v>195</v>
      </c>
      <c r="J11" s="284"/>
      <c r="K11" s="152"/>
      <c r="L11" s="151"/>
      <c r="M11" s="194">
        <v>34</v>
      </c>
      <c r="N11" s="193">
        <v>60</v>
      </c>
      <c r="O11" s="154">
        <v>49</v>
      </c>
      <c r="P11" s="154">
        <v>52</v>
      </c>
      <c r="Q11" s="153"/>
      <c r="R11" s="153"/>
      <c r="S11" s="85">
        <f>M11+N11+O11+P11+Q11+R11-T11</f>
        <v>0</v>
      </c>
      <c r="T11" s="86">
        <v>195</v>
      </c>
      <c r="U11" s="208"/>
      <c r="V11" s="208"/>
      <c r="W11" s="208"/>
      <c r="X11" s="51"/>
      <c r="Y11" s="51"/>
      <c r="Z11" s="51"/>
      <c r="AA11" s="51"/>
      <c r="AB11" s="51"/>
      <c r="AC11" s="51"/>
      <c r="AD11" s="51"/>
      <c r="AE11" s="51"/>
      <c r="AF11" s="51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</row>
    <row r="12" spans="1:61" s="38" customFormat="1" ht="16.5" thickBot="1">
      <c r="A12" s="82" t="s">
        <v>129</v>
      </c>
      <c r="B12" s="83" t="s">
        <v>229</v>
      </c>
      <c r="C12" s="82">
        <v>3</v>
      </c>
      <c r="D12" s="82">
        <v>1.2</v>
      </c>
      <c r="E12" s="84"/>
      <c r="F12" s="290" t="s">
        <v>310</v>
      </c>
      <c r="G12" s="152">
        <f t="shared" si="3"/>
        <v>234</v>
      </c>
      <c r="H12" s="152">
        <v>78</v>
      </c>
      <c r="I12" s="152">
        <f t="shared" si="2"/>
        <v>156</v>
      </c>
      <c r="J12" s="284">
        <v>156</v>
      </c>
      <c r="K12" s="152"/>
      <c r="L12" s="151"/>
      <c r="M12" s="193">
        <v>34</v>
      </c>
      <c r="N12" s="193">
        <v>48</v>
      </c>
      <c r="O12" s="154">
        <v>28</v>
      </c>
      <c r="P12" s="195">
        <v>32</v>
      </c>
      <c r="Q12" s="153">
        <v>14</v>
      </c>
      <c r="R12" s="153"/>
      <c r="S12" s="85">
        <f aca="true" t="shared" si="4" ref="S12:S26">M12+N12+O12+P12+Q12+R12-T12</f>
        <v>0</v>
      </c>
      <c r="T12" s="86">
        <v>156</v>
      </c>
      <c r="U12" s="208"/>
      <c r="V12" s="208"/>
      <c r="W12" s="208"/>
      <c r="X12" s="51"/>
      <c r="Y12" s="51"/>
      <c r="Z12" s="51"/>
      <c r="AA12" s="51"/>
      <c r="AB12" s="51"/>
      <c r="AC12" s="51"/>
      <c r="AD12" s="51"/>
      <c r="AE12" s="51"/>
      <c r="AF12" s="51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</row>
    <row r="13" spans="1:61" s="38" customFormat="1" ht="16.5" thickBot="1">
      <c r="A13" s="82" t="s">
        <v>130</v>
      </c>
      <c r="B13" s="83" t="s">
        <v>19</v>
      </c>
      <c r="C13" s="82">
        <v>2</v>
      </c>
      <c r="D13" s="82">
        <v>1</v>
      </c>
      <c r="E13" s="84"/>
      <c r="F13" s="290" t="s">
        <v>227</v>
      </c>
      <c r="G13" s="152">
        <f t="shared" si="3"/>
        <v>176</v>
      </c>
      <c r="H13" s="152">
        <v>59</v>
      </c>
      <c r="I13" s="152">
        <f t="shared" si="2"/>
        <v>117</v>
      </c>
      <c r="J13" s="284"/>
      <c r="K13" s="152"/>
      <c r="L13" s="151"/>
      <c r="M13" s="193">
        <v>51</v>
      </c>
      <c r="N13" s="194">
        <v>66</v>
      </c>
      <c r="O13" s="154"/>
      <c r="P13" s="154"/>
      <c r="Q13" s="153"/>
      <c r="R13" s="153"/>
      <c r="S13" s="85">
        <f t="shared" si="4"/>
        <v>0</v>
      </c>
      <c r="T13" s="86">
        <v>117</v>
      </c>
      <c r="U13" s="208"/>
      <c r="V13" s="208"/>
      <c r="W13" s="208"/>
      <c r="X13" s="51"/>
      <c r="Y13" s="51"/>
      <c r="Z13" s="51"/>
      <c r="AA13" s="51"/>
      <c r="AB13" s="51"/>
      <c r="AC13" s="51"/>
      <c r="AD13" s="51"/>
      <c r="AE13" s="51"/>
      <c r="AF13" s="51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</row>
    <row r="14" spans="1:61" s="38" customFormat="1" ht="32.25" thickBot="1">
      <c r="A14" s="82" t="s">
        <v>131</v>
      </c>
      <c r="B14" s="83" t="s">
        <v>86</v>
      </c>
      <c r="C14" s="82">
        <v>2</v>
      </c>
      <c r="D14" s="82">
        <v>1</v>
      </c>
      <c r="E14" s="84"/>
      <c r="F14" s="290" t="s">
        <v>228</v>
      </c>
      <c r="G14" s="152">
        <f t="shared" si="3"/>
        <v>234</v>
      </c>
      <c r="H14" s="152">
        <v>78</v>
      </c>
      <c r="I14" s="152">
        <f t="shared" si="2"/>
        <v>156</v>
      </c>
      <c r="J14" s="284"/>
      <c r="K14" s="152"/>
      <c r="L14" s="151"/>
      <c r="M14" s="193">
        <v>51</v>
      </c>
      <c r="N14" s="193">
        <v>57</v>
      </c>
      <c r="O14" s="154">
        <v>48</v>
      </c>
      <c r="P14" s="195"/>
      <c r="Q14" s="153"/>
      <c r="R14" s="153"/>
      <c r="S14" s="85">
        <f t="shared" si="4"/>
        <v>0</v>
      </c>
      <c r="T14" s="86">
        <v>156</v>
      </c>
      <c r="U14" s="208"/>
      <c r="V14" s="208"/>
      <c r="W14" s="208"/>
      <c r="X14" s="51"/>
      <c r="Y14" s="51"/>
      <c r="Z14" s="51"/>
      <c r="AA14" s="51"/>
      <c r="AB14" s="51"/>
      <c r="AC14" s="51"/>
      <c r="AD14" s="51"/>
      <c r="AE14" s="51"/>
      <c r="AF14" s="51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</row>
    <row r="15" spans="1:61" s="38" customFormat="1" ht="16.5" thickBot="1">
      <c r="A15" s="82" t="s">
        <v>132</v>
      </c>
      <c r="B15" s="83" t="s">
        <v>84</v>
      </c>
      <c r="C15" s="82">
        <v>3</v>
      </c>
      <c r="D15" s="82">
        <v>1.2</v>
      </c>
      <c r="E15" s="84"/>
      <c r="F15" s="290" t="s">
        <v>227</v>
      </c>
      <c r="G15" s="152">
        <f t="shared" si="3"/>
        <v>117</v>
      </c>
      <c r="H15" s="152">
        <v>39</v>
      </c>
      <c r="I15" s="152">
        <f t="shared" si="2"/>
        <v>78</v>
      </c>
      <c r="J15" s="284">
        <v>39</v>
      </c>
      <c r="K15" s="152"/>
      <c r="L15" s="151"/>
      <c r="M15" s="193">
        <v>34</v>
      </c>
      <c r="N15" s="194">
        <v>44</v>
      </c>
      <c r="O15" s="154"/>
      <c r="P15" s="154"/>
      <c r="Q15" s="153"/>
      <c r="R15" s="153"/>
      <c r="S15" s="85">
        <f t="shared" si="4"/>
        <v>0</v>
      </c>
      <c r="T15" s="86">
        <v>78</v>
      </c>
      <c r="U15" s="208"/>
      <c r="V15" s="208"/>
      <c r="W15" s="208"/>
      <c r="X15" s="51"/>
      <c r="Y15" s="51"/>
      <c r="Z15" s="51"/>
      <c r="AA15" s="51"/>
      <c r="AB15" s="51"/>
      <c r="AC15" s="51"/>
      <c r="AD15" s="51"/>
      <c r="AE15" s="51"/>
      <c r="AF15" s="51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</row>
    <row r="16" spans="1:61" s="38" customFormat="1" ht="16.5" thickBot="1">
      <c r="A16" s="82" t="s">
        <v>133</v>
      </c>
      <c r="B16" s="83" t="s">
        <v>85</v>
      </c>
      <c r="C16" s="82"/>
      <c r="D16" s="82">
        <v>1</v>
      </c>
      <c r="E16" s="84"/>
      <c r="F16" s="290" t="s">
        <v>284</v>
      </c>
      <c r="G16" s="152">
        <f t="shared" si="3"/>
        <v>117</v>
      </c>
      <c r="H16" s="152">
        <v>39</v>
      </c>
      <c r="I16" s="152">
        <f t="shared" si="2"/>
        <v>78</v>
      </c>
      <c r="J16" s="284">
        <v>16</v>
      </c>
      <c r="K16" s="152"/>
      <c r="L16" s="151"/>
      <c r="M16" s="193">
        <v>34</v>
      </c>
      <c r="N16" s="194">
        <v>44</v>
      </c>
      <c r="O16" s="154"/>
      <c r="P16" s="154"/>
      <c r="Q16" s="153"/>
      <c r="R16" s="153"/>
      <c r="S16" s="85">
        <f t="shared" si="4"/>
        <v>0</v>
      </c>
      <c r="T16" s="86">
        <v>78</v>
      </c>
      <c r="U16" s="208"/>
      <c r="V16" s="208"/>
      <c r="W16" s="208"/>
      <c r="X16" s="51"/>
      <c r="Y16" s="51"/>
      <c r="Z16" s="51"/>
      <c r="AA16" s="51"/>
      <c r="AB16" s="51"/>
      <c r="AC16" s="51"/>
      <c r="AD16" s="51"/>
      <c r="AE16" s="51"/>
      <c r="AF16" s="51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</row>
    <row r="17" spans="1:61" s="38" customFormat="1" ht="16.5" thickBot="1">
      <c r="A17" s="82" t="s">
        <v>134</v>
      </c>
      <c r="B17" s="83" t="s">
        <v>44</v>
      </c>
      <c r="C17" s="82"/>
      <c r="D17" s="82" t="s">
        <v>52</v>
      </c>
      <c r="E17" s="82"/>
      <c r="F17" s="290" t="s">
        <v>283</v>
      </c>
      <c r="G17" s="152">
        <f t="shared" si="3"/>
        <v>256</v>
      </c>
      <c r="H17" s="152">
        <v>85</v>
      </c>
      <c r="I17" s="152">
        <f t="shared" si="2"/>
        <v>171</v>
      </c>
      <c r="J17" s="284">
        <v>163</v>
      </c>
      <c r="K17" s="152"/>
      <c r="L17" s="151"/>
      <c r="M17" s="193">
        <v>51</v>
      </c>
      <c r="N17" s="193">
        <v>72</v>
      </c>
      <c r="O17" s="154">
        <v>48</v>
      </c>
      <c r="P17" s="154"/>
      <c r="Q17" s="153"/>
      <c r="R17" s="153"/>
      <c r="S17" s="85">
        <f t="shared" si="4"/>
        <v>15</v>
      </c>
      <c r="T17" s="86">
        <v>156</v>
      </c>
      <c r="U17" s="208"/>
      <c r="V17" s="208"/>
      <c r="W17" s="208"/>
      <c r="X17" s="51"/>
      <c r="Y17" s="51"/>
      <c r="Z17" s="51"/>
      <c r="AA17" s="51"/>
      <c r="AB17" s="51"/>
      <c r="AC17" s="51"/>
      <c r="AD17" s="51"/>
      <c r="AE17" s="51"/>
      <c r="AF17" s="51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</row>
    <row r="18" spans="1:61" s="38" customFormat="1" ht="36.75" customHeight="1" thickBot="1">
      <c r="A18" s="82" t="s">
        <v>20</v>
      </c>
      <c r="B18" s="83" t="s">
        <v>208</v>
      </c>
      <c r="C18" s="82"/>
      <c r="D18" s="82">
        <v>1.2</v>
      </c>
      <c r="E18" s="82"/>
      <c r="F18" s="290" t="s">
        <v>228</v>
      </c>
      <c r="G18" s="152">
        <f t="shared" si="3"/>
        <v>105</v>
      </c>
      <c r="H18" s="151">
        <v>35</v>
      </c>
      <c r="I18" s="152">
        <f t="shared" si="2"/>
        <v>70</v>
      </c>
      <c r="J18" s="284">
        <v>12</v>
      </c>
      <c r="K18" s="151"/>
      <c r="L18" s="151"/>
      <c r="M18" s="193">
        <v>17</v>
      </c>
      <c r="N18" s="193">
        <v>24</v>
      </c>
      <c r="O18" s="195">
        <v>29</v>
      </c>
      <c r="P18" s="154"/>
      <c r="Q18" s="155"/>
      <c r="R18" s="155"/>
      <c r="S18" s="85">
        <f t="shared" si="4"/>
        <v>0</v>
      </c>
      <c r="T18" s="86">
        <v>70</v>
      </c>
      <c r="U18" s="202"/>
      <c r="V18" s="202"/>
      <c r="W18" s="202"/>
      <c r="X18" s="51"/>
      <c r="Y18" s="51"/>
      <c r="Z18" s="51"/>
      <c r="AA18" s="51"/>
      <c r="AB18" s="51"/>
      <c r="AC18" s="51"/>
      <c r="AD18" s="51"/>
      <c r="AE18" s="51"/>
      <c r="AF18" s="51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</row>
    <row r="19" spans="1:61" s="66" customFormat="1" ht="20.25" customHeight="1" thickBot="1">
      <c r="A19" s="82" t="s">
        <v>173</v>
      </c>
      <c r="B19" s="83" t="s">
        <v>174</v>
      </c>
      <c r="C19" s="82"/>
      <c r="D19" s="82"/>
      <c r="E19" s="82"/>
      <c r="F19" s="290" t="s">
        <v>297</v>
      </c>
      <c r="G19" s="152">
        <v>86</v>
      </c>
      <c r="H19" s="151">
        <v>29</v>
      </c>
      <c r="I19" s="152">
        <v>57</v>
      </c>
      <c r="J19" s="284"/>
      <c r="K19" s="151"/>
      <c r="L19" s="151"/>
      <c r="M19" s="193">
        <v>17</v>
      </c>
      <c r="N19" s="193">
        <v>40</v>
      </c>
      <c r="O19" s="195"/>
      <c r="P19" s="154"/>
      <c r="Q19" s="155"/>
      <c r="R19" s="155"/>
      <c r="S19" s="85"/>
      <c r="T19" s="86"/>
      <c r="U19" s="202"/>
      <c r="V19" s="202"/>
      <c r="W19" s="202"/>
      <c r="X19" s="51"/>
      <c r="Y19" s="51"/>
      <c r="Z19" s="51"/>
      <c r="AA19" s="51"/>
      <c r="AB19" s="51"/>
      <c r="AC19" s="51"/>
      <c r="AD19" s="51"/>
      <c r="AE19" s="51"/>
      <c r="AF19" s="51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</row>
    <row r="20" spans="1:61" s="65" customFormat="1" ht="18.75" customHeight="1" thickBot="1">
      <c r="A20" s="82" t="s">
        <v>298</v>
      </c>
      <c r="B20" s="83" t="s">
        <v>299</v>
      </c>
      <c r="C20" s="82"/>
      <c r="D20" s="82"/>
      <c r="E20" s="82"/>
      <c r="F20" s="290" t="s">
        <v>300</v>
      </c>
      <c r="G20" s="152">
        <v>54</v>
      </c>
      <c r="H20" s="152">
        <v>18</v>
      </c>
      <c r="I20" s="152">
        <v>36</v>
      </c>
      <c r="J20" s="284">
        <v>16</v>
      </c>
      <c r="K20" s="151"/>
      <c r="L20" s="151"/>
      <c r="M20" s="193"/>
      <c r="N20" s="193">
        <v>36</v>
      </c>
      <c r="O20" s="195"/>
      <c r="P20" s="154"/>
      <c r="Q20" s="155"/>
      <c r="R20" s="155"/>
      <c r="S20" s="85"/>
      <c r="T20" s="86"/>
      <c r="U20" s="202"/>
      <c r="V20" s="202"/>
      <c r="W20" s="202"/>
      <c r="X20" s="51"/>
      <c r="Y20" s="51"/>
      <c r="Z20" s="51"/>
      <c r="AA20" s="51"/>
      <c r="AB20" s="51"/>
      <c r="AC20" s="51"/>
      <c r="AD20" s="51"/>
      <c r="AE20" s="51"/>
      <c r="AF20" s="51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</row>
    <row r="21" spans="1:32" s="175" customFormat="1" ht="18.75" customHeight="1" hidden="1" thickBot="1">
      <c r="A21" s="84"/>
      <c r="B21" s="196"/>
      <c r="C21" s="84"/>
      <c r="D21" s="84"/>
      <c r="E21" s="84"/>
      <c r="F21" s="291"/>
      <c r="G21" s="152">
        <f t="shared" si="3"/>
        <v>52</v>
      </c>
      <c r="H21" s="161">
        <v>17</v>
      </c>
      <c r="I21" s="152">
        <f t="shared" si="2"/>
        <v>35</v>
      </c>
      <c r="J21" s="161"/>
      <c r="K21" s="160"/>
      <c r="L21" s="160"/>
      <c r="M21" s="197"/>
      <c r="N21" s="197"/>
      <c r="O21" s="161"/>
      <c r="P21" s="200">
        <v>35</v>
      </c>
      <c r="Q21" s="160"/>
      <c r="R21" s="160"/>
      <c r="S21" s="50"/>
      <c r="T21" s="198"/>
      <c r="U21" s="199"/>
      <c r="V21" s="199"/>
      <c r="W21" s="199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 s="175" customFormat="1" ht="33.75" customHeight="1" thickBot="1">
      <c r="A22" s="84" t="s">
        <v>301</v>
      </c>
      <c r="B22" s="146" t="s">
        <v>302</v>
      </c>
      <c r="C22" s="84"/>
      <c r="D22" s="84"/>
      <c r="E22" s="84"/>
      <c r="F22" s="291" t="s">
        <v>303</v>
      </c>
      <c r="G22" s="152">
        <v>54</v>
      </c>
      <c r="H22" s="161">
        <v>18</v>
      </c>
      <c r="I22" s="152">
        <v>36</v>
      </c>
      <c r="J22" s="161">
        <v>16</v>
      </c>
      <c r="K22" s="160"/>
      <c r="L22" s="160"/>
      <c r="M22" s="197"/>
      <c r="N22" s="197"/>
      <c r="O22" s="161"/>
      <c r="P22" s="161"/>
      <c r="Q22" s="161">
        <v>36</v>
      </c>
      <c r="R22" s="160"/>
      <c r="S22" s="50"/>
      <c r="T22" s="198"/>
      <c r="U22" s="199"/>
      <c r="V22" s="199"/>
      <c r="W22" s="199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61" s="4" customFormat="1" ht="33.75" customHeight="1" thickBot="1">
      <c r="A23" s="69" t="s">
        <v>213</v>
      </c>
      <c r="B23" s="69" t="s">
        <v>22</v>
      </c>
      <c r="C23" s="69"/>
      <c r="D23" s="69"/>
      <c r="E23" s="69"/>
      <c r="F23" s="289" t="s">
        <v>305</v>
      </c>
      <c r="G23" s="209">
        <f>G24+G25+G26</f>
        <v>1183.5</v>
      </c>
      <c r="H23" s="209">
        <f>H24+H25+H26</f>
        <v>394.5</v>
      </c>
      <c r="I23" s="304">
        <f>I24+I25+I26</f>
        <v>789</v>
      </c>
      <c r="J23" s="150">
        <f>J24+J25+J26</f>
        <v>509</v>
      </c>
      <c r="K23" s="150">
        <f aca="true" t="shared" si="5" ref="K23:R23">K24+K25+K26</f>
        <v>0</v>
      </c>
      <c r="L23" s="150">
        <f t="shared" si="5"/>
        <v>0</v>
      </c>
      <c r="M23" s="150">
        <f t="shared" si="5"/>
        <v>166</v>
      </c>
      <c r="N23" s="150">
        <f t="shared" si="5"/>
        <v>264</v>
      </c>
      <c r="O23" s="150">
        <f t="shared" si="5"/>
        <v>188</v>
      </c>
      <c r="P23" s="150">
        <f t="shared" si="5"/>
        <v>171</v>
      </c>
      <c r="Q23" s="150">
        <f t="shared" si="5"/>
        <v>0</v>
      </c>
      <c r="R23" s="150">
        <f t="shared" si="5"/>
        <v>0</v>
      </c>
      <c r="S23" s="85">
        <f t="shared" si="4"/>
        <v>789</v>
      </c>
      <c r="T23" s="22"/>
      <c r="X23" s="51">
        <f>896-35</f>
        <v>861</v>
      </c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</row>
    <row r="24" spans="1:61" s="38" customFormat="1" ht="16.5" thickBot="1">
      <c r="A24" s="82" t="s">
        <v>223</v>
      </c>
      <c r="B24" s="83" t="s">
        <v>24</v>
      </c>
      <c r="C24" s="82">
        <v>2</v>
      </c>
      <c r="D24" s="82">
        <v>1</v>
      </c>
      <c r="E24" s="82">
        <v>3</v>
      </c>
      <c r="F24" s="290" t="s">
        <v>287</v>
      </c>
      <c r="G24" s="211">
        <f>H24+I24</f>
        <v>502.5</v>
      </c>
      <c r="H24" s="212">
        <f>I24/2</f>
        <v>167.5</v>
      </c>
      <c r="I24" s="152">
        <v>335</v>
      </c>
      <c r="J24" s="285">
        <v>212</v>
      </c>
      <c r="K24" s="152"/>
      <c r="L24" s="152"/>
      <c r="M24" s="193">
        <v>68</v>
      </c>
      <c r="N24" s="193">
        <v>108</v>
      </c>
      <c r="O24" s="194">
        <v>72</v>
      </c>
      <c r="P24" s="194">
        <v>87</v>
      </c>
      <c r="Q24" s="155"/>
      <c r="R24" s="155"/>
      <c r="S24" s="85">
        <f t="shared" si="4"/>
        <v>224</v>
      </c>
      <c r="T24" s="85">
        <v>111</v>
      </c>
      <c r="U24" s="208"/>
      <c r="V24" s="208"/>
      <c r="W24" s="208"/>
      <c r="X24" s="51"/>
      <c r="Y24" s="51"/>
      <c r="Z24" s="51"/>
      <c r="AA24" s="51"/>
      <c r="AB24" s="51"/>
      <c r="AC24" s="51"/>
      <c r="AD24" s="51"/>
      <c r="AE24" s="51"/>
      <c r="AF24" s="51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</row>
    <row r="25" spans="1:61" s="38" customFormat="1" ht="16.5" thickBot="1">
      <c r="A25" s="82" t="s">
        <v>318</v>
      </c>
      <c r="B25" s="83" t="s">
        <v>87</v>
      </c>
      <c r="C25" s="82">
        <v>2</v>
      </c>
      <c r="D25" s="82">
        <v>1</v>
      </c>
      <c r="E25" s="82">
        <v>3</v>
      </c>
      <c r="F25" s="290" t="s">
        <v>287</v>
      </c>
      <c r="G25" s="211">
        <f>H25+I25</f>
        <v>498</v>
      </c>
      <c r="H25" s="212">
        <v>166</v>
      </c>
      <c r="I25" s="152">
        <v>332</v>
      </c>
      <c r="J25" s="285">
        <v>206</v>
      </c>
      <c r="K25" s="152"/>
      <c r="L25" s="152"/>
      <c r="M25" s="193">
        <v>67</v>
      </c>
      <c r="N25" s="193">
        <v>108</v>
      </c>
      <c r="O25" s="201">
        <v>73</v>
      </c>
      <c r="P25" s="201">
        <v>84</v>
      </c>
      <c r="Q25" s="153"/>
      <c r="R25" s="155"/>
      <c r="S25" s="85">
        <f t="shared" si="4"/>
        <v>160</v>
      </c>
      <c r="T25" s="85">
        <f>178-6</f>
        <v>172</v>
      </c>
      <c r="U25" s="207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</row>
    <row r="26" spans="1:61" s="38" customFormat="1" ht="16.5" thickBot="1">
      <c r="A26" s="82" t="s">
        <v>319</v>
      </c>
      <c r="B26" s="83" t="s">
        <v>27</v>
      </c>
      <c r="C26" s="82">
        <v>3</v>
      </c>
      <c r="D26" s="82">
        <v>1.2</v>
      </c>
      <c r="E26" s="82"/>
      <c r="F26" s="290" t="s">
        <v>285</v>
      </c>
      <c r="G26" s="211">
        <f>H26+I26</f>
        <v>183</v>
      </c>
      <c r="H26" s="212">
        <v>61</v>
      </c>
      <c r="I26" s="152">
        <v>122</v>
      </c>
      <c r="J26" s="285">
        <v>91</v>
      </c>
      <c r="K26" s="152"/>
      <c r="L26" s="152"/>
      <c r="M26" s="194">
        <v>31</v>
      </c>
      <c r="N26" s="193">
        <v>48</v>
      </c>
      <c r="O26" s="201">
        <v>43</v>
      </c>
      <c r="P26" s="201"/>
      <c r="Q26" s="155"/>
      <c r="R26" s="155"/>
      <c r="S26" s="85">
        <f t="shared" si="4"/>
        <v>-151</v>
      </c>
      <c r="T26" s="85">
        <v>273</v>
      </c>
      <c r="U26" s="208"/>
      <c r="V26" s="208"/>
      <c r="W26" s="208"/>
      <c r="X26" s="51"/>
      <c r="Y26" s="51"/>
      <c r="Z26" s="51"/>
      <c r="AA26" s="51"/>
      <c r="AB26" s="51"/>
      <c r="AC26" s="51"/>
      <c r="AD26" s="51"/>
      <c r="AE26" s="51"/>
      <c r="AF26" s="51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</row>
    <row r="27" spans="1:61" s="18" customFormat="1" ht="43.5" customHeight="1" hidden="1" thickBot="1">
      <c r="A27" s="87"/>
      <c r="B27" s="69" t="s">
        <v>71</v>
      </c>
      <c r="C27" s="87"/>
      <c r="D27" s="87"/>
      <c r="E27" s="87"/>
      <c r="F27" s="289"/>
      <c r="G27" s="156"/>
      <c r="H27" s="156"/>
      <c r="I27" s="150">
        <v>389</v>
      </c>
      <c r="J27" s="156"/>
      <c r="K27" s="156"/>
      <c r="L27" s="156"/>
      <c r="M27" s="153"/>
      <c r="N27" s="153"/>
      <c r="O27" s="157"/>
      <c r="P27" s="154"/>
      <c r="Q27" s="153"/>
      <c r="R27" s="153"/>
      <c r="S27" s="22">
        <f>SUM(M27:R27)</f>
        <v>0</v>
      </c>
      <c r="T27" s="88"/>
      <c r="U27" s="4"/>
      <c r="V27" s="4"/>
      <c r="W27" s="4"/>
      <c r="X27" s="51"/>
      <c r="Y27" s="51"/>
      <c r="Z27" s="51"/>
      <c r="AA27" s="51"/>
      <c r="AB27" s="51"/>
      <c r="AC27" s="51"/>
      <c r="AD27" s="51"/>
      <c r="AE27" s="51"/>
      <c r="AF27" s="51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</row>
    <row r="28" spans="1:61" s="17" customFormat="1" ht="45.75" customHeight="1" hidden="1" thickBot="1">
      <c r="A28" s="69"/>
      <c r="B28" s="69" t="s">
        <v>90</v>
      </c>
      <c r="C28" s="69"/>
      <c r="D28" s="69"/>
      <c r="E28" s="69"/>
      <c r="F28" s="289"/>
      <c r="G28" s="150">
        <f>G29+G73+G43</f>
        <v>1856</v>
      </c>
      <c r="H28" s="150"/>
      <c r="I28" s="150">
        <f aca="true" t="shared" si="6" ref="I28:R28">I29+I73+I43</f>
        <v>1512</v>
      </c>
      <c r="J28" s="150">
        <f t="shared" si="6"/>
        <v>268</v>
      </c>
      <c r="K28" s="150">
        <f t="shared" si="6"/>
        <v>0</v>
      </c>
      <c r="L28" s="150">
        <f t="shared" si="6"/>
        <v>108</v>
      </c>
      <c r="M28" s="155">
        <f t="shared" si="6"/>
        <v>72</v>
      </c>
      <c r="N28" s="155">
        <f t="shared" si="6"/>
        <v>46</v>
      </c>
      <c r="O28" s="157">
        <f t="shared" si="6"/>
        <v>186</v>
      </c>
      <c r="P28" s="157">
        <f t="shared" si="6"/>
        <v>538</v>
      </c>
      <c r="Q28" s="155">
        <f t="shared" si="6"/>
        <v>526</v>
      </c>
      <c r="R28" s="155">
        <f t="shared" si="6"/>
        <v>0</v>
      </c>
      <c r="S28" s="22">
        <f>SUM(M28:R28)</f>
        <v>1368</v>
      </c>
      <c r="T28" s="22"/>
      <c r="U28" s="3">
        <v>720</v>
      </c>
      <c r="V28" s="3"/>
      <c r="W28" s="3"/>
      <c r="X28" s="147"/>
      <c r="Y28" s="147"/>
      <c r="Z28" s="147"/>
      <c r="AA28" s="147"/>
      <c r="AB28" s="147"/>
      <c r="AC28" s="147"/>
      <c r="AD28" s="147"/>
      <c r="AE28" s="147"/>
      <c r="AF28" s="14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</row>
    <row r="29" spans="1:61" s="13" customFormat="1" ht="27" customHeight="1" hidden="1" thickBot="1">
      <c r="A29" s="89"/>
      <c r="B29" s="89" t="s">
        <v>88</v>
      </c>
      <c r="C29" s="89"/>
      <c r="D29" s="89"/>
      <c r="E29" s="89"/>
      <c r="F29" s="292"/>
      <c r="G29" s="158">
        <f>G32+G41</f>
        <v>603</v>
      </c>
      <c r="H29" s="158"/>
      <c r="I29" s="158">
        <f aca="true" t="shared" si="7" ref="I29:R29">I32+I41</f>
        <v>402</v>
      </c>
      <c r="J29" s="158">
        <f t="shared" si="7"/>
        <v>120</v>
      </c>
      <c r="K29" s="158">
        <f t="shared" si="7"/>
        <v>0</v>
      </c>
      <c r="L29" s="158">
        <f t="shared" si="7"/>
        <v>0</v>
      </c>
      <c r="M29" s="155">
        <f t="shared" si="7"/>
        <v>72</v>
      </c>
      <c r="N29" s="155">
        <f t="shared" si="7"/>
        <v>46</v>
      </c>
      <c r="O29" s="157">
        <f t="shared" si="7"/>
        <v>36</v>
      </c>
      <c r="P29" s="157">
        <f t="shared" si="7"/>
        <v>104</v>
      </c>
      <c r="Q29" s="155">
        <f t="shared" si="7"/>
        <v>0</v>
      </c>
      <c r="R29" s="155">
        <f t="shared" si="7"/>
        <v>0</v>
      </c>
      <c r="S29" s="22">
        <f>SUM(M29:R29)</f>
        <v>258</v>
      </c>
      <c r="T29" s="91"/>
      <c r="U29" s="26"/>
      <c r="V29" s="26"/>
      <c r="W29" s="26"/>
      <c r="X29" s="147"/>
      <c r="Y29" s="147"/>
      <c r="Z29" s="147"/>
      <c r="AA29" s="147"/>
      <c r="AB29" s="147"/>
      <c r="AC29" s="147"/>
      <c r="AD29" s="147"/>
      <c r="AE29" s="147"/>
      <c r="AF29" s="14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</row>
    <row r="30" spans="1:61" s="13" customFormat="1" ht="27" customHeight="1" hidden="1" thickBot="1">
      <c r="A30" s="89"/>
      <c r="B30" s="89" t="s">
        <v>89</v>
      </c>
      <c r="C30" s="89"/>
      <c r="D30" s="89"/>
      <c r="E30" s="89"/>
      <c r="F30" s="292"/>
      <c r="G30" s="158">
        <f>G32+G43+G73</f>
        <v>1640</v>
      </c>
      <c r="H30" s="158"/>
      <c r="I30" s="158">
        <f aca="true" t="shared" si="8" ref="I30:R30">I32+I43+I73</f>
        <v>1368</v>
      </c>
      <c r="J30" s="158">
        <f t="shared" si="8"/>
        <v>268</v>
      </c>
      <c r="K30" s="158">
        <f t="shared" si="8"/>
        <v>0</v>
      </c>
      <c r="L30" s="158">
        <f t="shared" si="8"/>
        <v>108</v>
      </c>
      <c r="M30" s="155">
        <f t="shared" si="8"/>
        <v>72</v>
      </c>
      <c r="N30" s="155">
        <f t="shared" si="8"/>
        <v>46</v>
      </c>
      <c r="O30" s="157">
        <f t="shared" si="8"/>
        <v>186</v>
      </c>
      <c r="P30" s="157">
        <f t="shared" si="8"/>
        <v>538</v>
      </c>
      <c r="Q30" s="155">
        <f t="shared" si="8"/>
        <v>526</v>
      </c>
      <c r="R30" s="155">
        <f t="shared" si="8"/>
        <v>0</v>
      </c>
      <c r="S30" s="22">
        <f>SUM(M30:R30)</f>
        <v>1368</v>
      </c>
      <c r="T30" s="91"/>
      <c r="U30" s="26">
        <v>576</v>
      </c>
      <c r="V30" s="26"/>
      <c r="W30" s="26"/>
      <c r="X30" s="147"/>
      <c r="Y30" s="147"/>
      <c r="Z30" s="147"/>
      <c r="AA30" s="147"/>
      <c r="AB30" s="147"/>
      <c r="AC30" s="147"/>
      <c r="AD30" s="147"/>
      <c r="AE30" s="147"/>
      <c r="AF30" s="14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</row>
    <row r="31" spans="1:61" s="16" customFormat="1" ht="18" customHeight="1" hidden="1" thickBot="1">
      <c r="A31" s="92"/>
      <c r="B31" s="92" t="s">
        <v>77</v>
      </c>
      <c r="C31" s="92"/>
      <c r="D31" s="92"/>
      <c r="E31" s="92"/>
      <c r="F31" s="293"/>
      <c r="G31" s="159"/>
      <c r="H31" s="159"/>
      <c r="I31" s="159"/>
      <c r="J31" s="159">
        <f aca="true" t="shared" si="9" ref="J31:R31">SUM(J36:J40)</f>
        <v>62</v>
      </c>
      <c r="K31" s="159">
        <f t="shared" si="9"/>
        <v>0</v>
      </c>
      <c r="L31" s="159">
        <f t="shared" si="9"/>
        <v>0</v>
      </c>
      <c r="M31" s="155">
        <f t="shared" si="9"/>
        <v>36</v>
      </c>
      <c r="N31" s="155">
        <f t="shared" si="9"/>
        <v>46</v>
      </c>
      <c r="O31" s="157">
        <f t="shared" si="9"/>
        <v>0</v>
      </c>
      <c r="P31" s="157">
        <f t="shared" si="9"/>
        <v>68</v>
      </c>
      <c r="Q31" s="155">
        <f t="shared" si="9"/>
        <v>0</v>
      </c>
      <c r="R31" s="155">
        <f t="shared" si="9"/>
        <v>0</v>
      </c>
      <c r="S31" s="22">
        <f aca="true" t="shared" si="10" ref="S31:S48">SUM(M31:R31)</f>
        <v>150</v>
      </c>
      <c r="T31" s="93"/>
      <c r="U31" s="94"/>
      <c r="V31" s="94"/>
      <c r="W31" s="94"/>
      <c r="X31" s="147"/>
      <c r="Y31" s="147"/>
      <c r="Z31" s="147"/>
      <c r="AA31" s="147"/>
      <c r="AB31" s="147"/>
      <c r="AC31" s="147"/>
      <c r="AD31" s="147"/>
      <c r="AE31" s="147"/>
      <c r="AF31" s="14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</row>
    <row r="32" spans="1:61" s="74" customFormat="1" ht="60.75" thickBot="1">
      <c r="A32" s="73" t="s">
        <v>28</v>
      </c>
      <c r="B32" s="73" t="s">
        <v>29</v>
      </c>
      <c r="C32" s="73"/>
      <c r="D32" s="73"/>
      <c r="E32" s="73"/>
      <c r="F32" s="288" t="s">
        <v>288</v>
      </c>
      <c r="G32" s="149">
        <f>G33+G34+G35+G36+G37+G38+G40</f>
        <v>387</v>
      </c>
      <c r="H32" s="149">
        <f>H33+H34+H35+H36+H37+H38+H40</f>
        <v>129</v>
      </c>
      <c r="I32" s="149">
        <f>I33+I34+I35+I36+I37+I38+I40</f>
        <v>258</v>
      </c>
      <c r="J32" s="149">
        <f>J33+J34+J35+J36+J37+J38+J40</f>
        <v>120</v>
      </c>
      <c r="K32" s="149">
        <f aca="true" t="shared" si="11" ref="K32:R32">K33+K34+K35+K36+K37+K38+K40</f>
        <v>0</v>
      </c>
      <c r="L32" s="149">
        <f t="shared" si="11"/>
        <v>0</v>
      </c>
      <c r="M32" s="149">
        <f t="shared" si="11"/>
        <v>72</v>
      </c>
      <c r="N32" s="149">
        <f t="shared" si="11"/>
        <v>46</v>
      </c>
      <c r="O32" s="149">
        <f t="shared" si="11"/>
        <v>36</v>
      </c>
      <c r="P32" s="149">
        <f t="shared" si="11"/>
        <v>104</v>
      </c>
      <c r="Q32" s="149">
        <f t="shared" si="11"/>
        <v>0</v>
      </c>
      <c r="R32" s="149">
        <f t="shared" si="11"/>
        <v>0</v>
      </c>
      <c r="S32" s="75">
        <f>SUM(M32:R32)</f>
        <v>258</v>
      </c>
      <c r="T32" s="75"/>
      <c r="U32" s="74">
        <f>S32-278</f>
        <v>-20</v>
      </c>
      <c r="V32" s="74" t="s">
        <v>167</v>
      </c>
      <c r="X32" s="51">
        <f>X33+X34+X35+X36+X37+X38+X40</f>
        <v>40</v>
      </c>
      <c r="Y32" s="51">
        <v>108</v>
      </c>
      <c r="Z32" s="51">
        <f>315-97</f>
        <v>218</v>
      </c>
      <c r="AA32" s="51" t="s">
        <v>233</v>
      </c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</row>
    <row r="33" spans="1:25" s="51" customFormat="1" ht="16.5" thickBot="1">
      <c r="A33" s="82" t="s">
        <v>290</v>
      </c>
      <c r="B33" s="95" t="s">
        <v>175</v>
      </c>
      <c r="C33" s="70"/>
      <c r="D33" s="70"/>
      <c r="E33" s="70"/>
      <c r="F33" s="291" t="s">
        <v>284</v>
      </c>
      <c r="G33" s="161">
        <f>I33+H33</f>
        <v>54</v>
      </c>
      <c r="H33" s="161">
        <v>18</v>
      </c>
      <c r="I33" s="161">
        <f aca="true" t="shared" si="12" ref="I33:I38">SUM(M33:R33)</f>
        <v>36</v>
      </c>
      <c r="J33" s="161">
        <v>36</v>
      </c>
      <c r="K33" s="161"/>
      <c r="L33" s="161"/>
      <c r="M33" s="153">
        <v>36</v>
      </c>
      <c r="N33" s="153"/>
      <c r="O33" s="154"/>
      <c r="P33" s="157"/>
      <c r="Q33" s="155"/>
      <c r="R33" s="155"/>
      <c r="S33" s="22">
        <f t="shared" si="10"/>
        <v>36</v>
      </c>
      <c r="T33" s="50"/>
      <c r="X33" s="67">
        <v>4</v>
      </c>
      <c r="Y33" s="51">
        <v>218</v>
      </c>
    </row>
    <row r="34" spans="1:25" s="51" customFormat="1" ht="32.25" thickBot="1">
      <c r="A34" s="82" t="s">
        <v>291</v>
      </c>
      <c r="B34" s="95" t="s">
        <v>176</v>
      </c>
      <c r="C34" s="70"/>
      <c r="D34" s="70"/>
      <c r="E34" s="70"/>
      <c r="F34" s="291" t="s">
        <v>284</v>
      </c>
      <c r="G34" s="161">
        <f aca="true" t="shared" si="13" ref="G34:G40">I34+H34</f>
        <v>54</v>
      </c>
      <c r="H34" s="161">
        <v>18</v>
      </c>
      <c r="I34" s="161">
        <f t="shared" si="12"/>
        <v>36</v>
      </c>
      <c r="J34" s="161">
        <v>10</v>
      </c>
      <c r="K34" s="161"/>
      <c r="L34" s="161"/>
      <c r="M34" s="153"/>
      <c r="N34" s="153"/>
      <c r="O34" s="195"/>
      <c r="P34" s="154">
        <v>36</v>
      </c>
      <c r="Q34" s="153"/>
      <c r="R34" s="155"/>
      <c r="S34" s="22">
        <f t="shared" si="10"/>
        <v>36</v>
      </c>
      <c r="T34" s="50"/>
      <c r="X34" s="67">
        <v>4</v>
      </c>
      <c r="Y34" s="51">
        <f>X33+X34+X35+X36+X37+X38+X40</f>
        <v>40</v>
      </c>
    </row>
    <row r="35" spans="1:24" s="51" customFormat="1" ht="16.5" thickBot="1">
      <c r="A35" s="82" t="s">
        <v>292</v>
      </c>
      <c r="B35" s="95" t="s">
        <v>177</v>
      </c>
      <c r="C35" s="70"/>
      <c r="D35" s="70"/>
      <c r="E35" s="70"/>
      <c r="F35" s="291" t="s">
        <v>306</v>
      </c>
      <c r="G35" s="161">
        <f t="shared" si="13"/>
        <v>54</v>
      </c>
      <c r="H35" s="161">
        <v>18</v>
      </c>
      <c r="I35" s="161">
        <f t="shared" si="12"/>
        <v>36</v>
      </c>
      <c r="J35" s="161">
        <v>12</v>
      </c>
      <c r="K35" s="161"/>
      <c r="L35" s="161"/>
      <c r="M35" s="153"/>
      <c r="N35" s="153"/>
      <c r="O35" s="154">
        <v>36</v>
      </c>
      <c r="P35" s="157"/>
      <c r="Q35" s="155"/>
      <c r="R35" s="155"/>
      <c r="S35" s="22">
        <f t="shared" si="10"/>
        <v>36</v>
      </c>
      <c r="T35" s="50"/>
      <c r="X35" s="67">
        <v>4</v>
      </c>
    </row>
    <row r="36" spans="1:61" s="2" customFormat="1" ht="24" customHeight="1" thickBot="1">
      <c r="A36" s="82" t="s">
        <v>293</v>
      </c>
      <c r="B36" s="95" t="s">
        <v>178</v>
      </c>
      <c r="C36" s="82"/>
      <c r="D36" s="82"/>
      <c r="E36" s="82"/>
      <c r="F36" s="291" t="s">
        <v>307</v>
      </c>
      <c r="G36" s="161">
        <f t="shared" si="13"/>
        <v>69</v>
      </c>
      <c r="H36" s="152">
        <v>23</v>
      </c>
      <c r="I36" s="161">
        <f t="shared" si="12"/>
        <v>46</v>
      </c>
      <c r="J36" s="152">
        <v>16</v>
      </c>
      <c r="K36" s="152"/>
      <c r="L36" s="152"/>
      <c r="M36" s="153"/>
      <c r="N36" s="153">
        <v>46</v>
      </c>
      <c r="O36" s="154"/>
      <c r="P36" s="154"/>
      <c r="Q36" s="153"/>
      <c r="R36" s="153"/>
      <c r="S36" s="22">
        <f t="shared" si="10"/>
        <v>46</v>
      </c>
      <c r="T36" s="96"/>
      <c r="U36" s="208"/>
      <c r="V36" s="208"/>
      <c r="W36" s="208"/>
      <c r="X36" s="67">
        <v>14</v>
      </c>
      <c r="Y36" s="51"/>
      <c r="Z36" s="175"/>
      <c r="AA36" s="51"/>
      <c r="AB36" s="51"/>
      <c r="AC36" s="51"/>
      <c r="AD36" s="51"/>
      <c r="AE36" s="205" t="s">
        <v>168</v>
      </c>
      <c r="AF36" s="206"/>
      <c r="AG36" s="206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</row>
    <row r="37" spans="1:61" s="2" customFormat="1" ht="32.25" thickBot="1">
      <c r="A37" s="82" t="s">
        <v>294</v>
      </c>
      <c r="B37" s="95" t="s">
        <v>179</v>
      </c>
      <c r="C37" s="82"/>
      <c r="D37" s="82"/>
      <c r="E37" s="82"/>
      <c r="F37" s="290" t="s">
        <v>308</v>
      </c>
      <c r="G37" s="161">
        <f t="shared" si="13"/>
        <v>54</v>
      </c>
      <c r="H37" s="152">
        <v>18</v>
      </c>
      <c r="I37" s="161">
        <f t="shared" si="12"/>
        <v>36</v>
      </c>
      <c r="J37" s="152">
        <v>16</v>
      </c>
      <c r="K37" s="152"/>
      <c r="L37" s="152"/>
      <c r="M37" s="153">
        <v>36</v>
      </c>
      <c r="N37" s="153"/>
      <c r="O37" s="154"/>
      <c r="P37" s="157"/>
      <c r="Q37" s="153"/>
      <c r="R37" s="153"/>
      <c r="S37" s="22">
        <f t="shared" si="10"/>
        <v>36</v>
      </c>
      <c r="T37" s="96"/>
      <c r="U37" s="208"/>
      <c r="V37" s="208"/>
      <c r="W37" s="208"/>
      <c r="X37" s="67">
        <v>4</v>
      </c>
      <c r="Y37" s="51"/>
      <c r="Z37" s="175"/>
      <c r="AA37" s="51"/>
      <c r="AB37" s="51"/>
      <c r="AC37" s="51"/>
      <c r="AD37" s="51"/>
      <c r="AE37" s="51"/>
      <c r="AF37" s="51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</row>
    <row r="38" spans="1:61" s="2" customFormat="1" ht="16.5" thickBot="1">
      <c r="A38" s="82" t="s">
        <v>295</v>
      </c>
      <c r="B38" s="95" t="s">
        <v>180</v>
      </c>
      <c r="C38" s="82"/>
      <c r="D38" s="82"/>
      <c r="E38" s="82"/>
      <c r="F38" s="291" t="s">
        <v>300</v>
      </c>
      <c r="G38" s="161">
        <f t="shared" si="13"/>
        <v>54</v>
      </c>
      <c r="H38" s="152">
        <v>18</v>
      </c>
      <c r="I38" s="161">
        <f t="shared" si="12"/>
        <v>36</v>
      </c>
      <c r="J38" s="152">
        <v>8</v>
      </c>
      <c r="K38" s="152"/>
      <c r="L38" s="152"/>
      <c r="M38" s="153"/>
      <c r="N38" s="153"/>
      <c r="O38" s="154"/>
      <c r="P38" s="154">
        <v>36</v>
      </c>
      <c r="Q38" s="153"/>
      <c r="R38" s="153"/>
      <c r="S38" s="22">
        <f t="shared" si="10"/>
        <v>36</v>
      </c>
      <c r="T38" s="96"/>
      <c r="U38" s="208"/>
      <c r="V38" s="208"/>
      <c r="W38" s="208"/>
      <c r="X38" s="67">
        <v>4</v>
      </c>
      <c r="Y38" s="66"/>
      <c r="Z38" s="175"/>
      <c r="AA38" s="175"/>
      <c r="AB38" s="51"/>
      <c r="AC38" s="51"/>
      <c r="AD38" s="51"/>
      <c r="AE38" s="51"/>
      <c r="AF38" s="51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</row>
    <row r="39" spans="1:61" s="65" customFormat="1" ht="16.5" customHeight="1" hidden="1" thickBot="1">
      <c r="A39" s="82" t="s">
        <v>163</v>
      </c>
      <c r="B39" s="95" t="s">
        <v>44</v>
      </c>
      <c r="C39" s="82"/>
      <c r="D39" s="82"/>
      <c r="E39" s="82"/>
      <c r="F39" s="290"/>
      <c r="G39" s="161"/>
      <c r="H39" s="152"/>
      <c r="I39" s="161"/>
      <c r="J39" s="152"/>
      <c r="K39" s="152"/>
      <c r="L39" s="152"/>
      <c r="M39" s="153"/>
      <c r="N39" s="153"/>
      <c r="O39" s="154"/>
      <c r="P39" s="157"/>
      <c r="Q39" s="153"/>
      <c r="R39" s="153"/>
      <c r="S39" s="22"/>
      <c r="T39" s="96"/>
      <c r="U39" s="208"/>
      <c r="V39" s="208"/>
      <c r="W39" s="208"/>
      <c r="X39" s="67"/>
      <c r="Y39" s="51"/>
      <c r="Z39" s="175"/>
      <c r="AA39" s="51"/>
      <c r="AB39" s="51"/>
      <c r="AC39" s="51"/>
      <c r="AD39" s="51"/>
      <c r="AE39" s="51"/>
      <c r="AF39" s="51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</row>
    <row r="40" spans="1:61" s="2" customFormat="1" ht="17.25" customHeight="1" thickBot="1">
      <c r="A40" s="82" t="s">
        <v>296</v>
      </c>
      <c r="B40" s="95" t="s">
        <v>31</v>
      </c>
      <c r="C40" s="82"/>
      <c r="D40" s="82"/>
      <c r="E40" s="82"/>
      <c r="F40" s="290" t="s">
        <v>309</v>
      </c>
      <c r="G40" s="161">
        <f t="shared" si="13"/>
        <v>48</v>
      </c>
      <c r="H40" s="152">
        <v>16</v>
      </c>
      <c r="I40" s="161">
        <f>SUM(M40:R40)</f>
        <v>32</v>
      </c>
      <c r="J40" s="152">
        <v>22</v>
      </c>
      <c r="K40" s="152"/>
      <c r="L40" s="152"/>
      <c r="M40" s="153"/>
      <c r="N40" s="153"/>
      <c r="O40" s="154"/>
      <c r="P40" s="195">
        <v>32</v>
      </c>
      <c r="Q40" s="153"/>
      <c r="R40" s="153"/>
      <c r="S40" s="22">
        <f t="shared" si="10"/>
        <v>32</v>
      </c>
      <c r="T40" s="96"/>
      <c r="U40" s="208"/>
      <c r="V40" s="208"/>
      <c r="W40" s="208"/>
      <c r="X40" s="67">
        <v>6</v>
      </c>
      <c r="Y40" s="51"/>
      <c r="Z40" s="175"/>
      <c r="AA40" s="51"/>
      <c r="AB40" s="51"/>
      <c r="AC40" s="51"/>
      <c r="AD40" s="51"/>
      <c r="AE40" s="51"/>
      <c r="AF40" s="51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</row>
    <row r="41" spans="1:61" s="18" customFormat="1" ht="29.25" customHeight="1" hidden="1" thickBot="1">
      <c r="A41" s="69"/>
      <c r="B41" s="69" t="s">
        <v>30</v>
      </c>
      <c r="C41" s="87"/>
      <c r="D41" s="87"/>
      <c r="E41" s="87"/>
      <c r="F41" s="289"/>
      <c r="G41" s="150">
        <v>216</v>
      </c>
      <c r="H41" s="156"/>
      <c r="I41" s="150">
        <v>144</v>
      </c>
      <c r="J41" s="156"/>
      <c r="K41" s="156"/>
      <c r="L41" s="156"/>
      <c r="M41" s="153"/>
      <c r="N41" s="153"/>
      <c r="O41" s="154"/>
      <c r="P41" s="157"/>
      <c r="Q41" s="155"/>
      <c r="R41" s="153"/>
      <c r="S41" s="22">
        <f>SUM(M41:R41)</f>
        <v>0</v>
      </c>
      <c r="T41" s="88"/>
      <c r="U41" s="4"/>
      <c r="V41" s="4"/>
      <c r="W41" s="4"/>
      <c r="X41" s="51"/>
      <c r="Y41" s="51"/>
      <c r="Z41" s="51"/>
      <c r="AA41" s="51"/>
      <c r="AB41" s="51"/>
      <c r="AC41" s="51"/>
      <c r="AD41" s="51"/>
      <c r="AE41" s="51"/>
      <c r="AF41" s="51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</row>
    <row r="42" spans="1:61" s="15" customFormat="1" ht="30.75" customHeight="1" hidden="1" thickBot="1">
      <c r="A42" s="97"/>
      <c r="B42" s="97" t="s">
        <v>78</v>
      </c>
      <c r="C42" s="97"/>
      <c r="D42" s="97"/>
      <c r="E42" s="97"/>
      <c r="F42" s="294"/>
      <c r="G42" s="162"/>
      <c r="H42" s="162"/>
      <c r="I42" s="162">
        <f aca="true" t="shared" si="14" ref="I42:Q42">I44+I45+I46+I73</f>
        <v>1794</v>
      </c>
      <c r="J42" s="162">
        <f t="shared" si="14"/>
        <v>148</v>
      </c>
      <c r="K42" s="162">
        <f t="shared" si="14"/>
        <v>0</v>
      </c>
      <c r="L42" s="162">
        <f t="shared" si="14"/>
        <v>216</v>
      </c>
      <c r="M42" s="155">
        <f t="shared" si="14"/>
        <v>0</v>
      </c>
      <c r="N42" s="155">
        <f t="shared" si="14"/>
        <v>0</v>
      </c>
      <c r="O42" s="157">
        <f t="shared" si="14"/>
        <v>222</v>
      </c>
      <c r="P42" s="157">
        <f t="shared" si="14"/>
        <v>722</v>
      </c>
      <c r="Q42" s="155">
        <f t="shared" si="14"/>
        <v>850</v>
      </c>
      <c r="R42" s="155"/>
      <c r="S42" s="22">
        <f t="shared" si="10"/>
        <v>1794</v>
      </c>
      <c r="T42" s="98"/>
      <c r="U42" s="99"/>
      <c r="V42" s="99"/>
      <c r="W42" s="99"/>
      <c r="X42" s="178"/>
      <c r="Y42" s="178"/>
      <c r="Z42" s="178"/>
      <c r="AA42" s="147"/>
      <c r="AB42" s="147"/>
      <c r="AC42" s="147"/>
      <c r="AD42" s="147"/>
      <c r="AE42" s="147"/>
      <c r="AF42" s="14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</row>
    <row r="43" spans="1:61" s="74" customFormat="1" ht="33.75" customHeight="1" thickBot="1">
      <c r="A43" s="73" t="s">
        <v>32</v>
      </c>
      <c r="B43" s="73" t="s">
        <v>33</v>
      </c>
      <c r="C43" s="73"/>
      <c r="D43" s="73"/>
      <c r="E43" s="73"/>
      <c r="F43" s="288" t="str">
        <f>F44</f>
        <v>0з/8дз/8э</v>
      </c>
      <c r="G43" s="163">
        <f aca="true" t="shared" si="15" ref="G43:R43">G44</f>
        <v>1189</v>
      </c>
      <c r="H43" s="163">
        <f t="shared" si="15"/>
        <v>111</v>
      </c>
      <c r="I43" s="163">
        <f t="shared" si="15"/>
        <v>1078</v>
      </c>
      <c r="J43" s="163">
        <f t="shared" si="15"/>
        <v>116</v>
      </c>
      <c r="K43" s="163">
        <f t="shared" si="15"/>
        <v>0</v>
      </c>
      <c r="L43" s="163">
        <f t="shared" si="15"/>
        <v>108</v>
      </c>
      <c r="M43" s="163">
        <f t="shared" si="15"/>
        <v>0</v>
      </c>
      <c r="N43" s="163">
        <f t="shared" si="15"/>
        <v>0</v>
      </c>
      <c r="O43" s="163">
        <f t="shared" si="15"/>
        <v>150</v>
      </c>
      <c r="P43" s="163">
        <f t="shared" si="15"/>
        <v>412</v>
      </c>
      <c r="Q43" s="163">
        <f t="shared" si="15"/>
        <v>516</v>
      </c>
      <c r="R43" s="163">
        <f t="shared" si="15"/>
        <v>0</v>
      </c>
      <c r="S43" s="75">
        <f t="shared" si="10"/>
        <v>1078</v>
      </c>
      <c r="T43" s="75"/>
      <c r="U43" s="74">
        <f>S43-44-326</f>
        <v>708</v>
      </c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</row>
    <row r="44" spans="1:61" s="53" customFormat="1" ht="29.25" thickBot="1">
      <c r="A44" s="72" t="s">
        <v>34</v>
      </c>
      <c r="B44" s="72" t="s">
        <v>76</v>
      </c>
      <c r="C44" s="72"/>
      <c r="D44" s="72"/>
      <c r="E44" s="72"/>
      <c r="F44" s="295" t="s">
        <v>335</v>
      </c>
      <c r="G44" s="164">
        <f>G47+G52+G62+G69</f>
        <v>1189</v>
      </c>
      <c r="H44" s="164">
        <f>H47+H52+H62+H69</f>
        <v>111</v>
      </c>
      <c r="I44" s="164">
        <f>I47+I52+I62+I69</f>
        <v>1078</v>
      </c>
      <c r="J44" s="164">
        <f>J47+J52+J62+J69</f>
        <v>116</v>
      </c>
      <c r="K44" s="303">
        <f aca="true" t="shared" si="16" ref="K44:R44">K47+K52+K62+K69</f>
        <v>0</v>
      </c>
      <c r="L44" s="303">
        <f t="shared" si="16"/>
        <v>108</v>
      </c>
      <c r="M44" s="303">
        <f t="shared" si="16"/>
        <v>0</v>
      </c>
      <c r="N44" s="303">
        <f t="shared" si="16"/>
        <v>0</v>
      </c>
      <c r="O44" s="303">
        <f t="shared" si="16"/>
        <v>150</v>
      </c>
      <c r="P44" s="303">
        <f t="shared" si="16"/>
        <v>412</v>
      </c>
      <c r="Q44" s="303">
        <f t="shared" si="16"/>
        <v>516</v>
      </c>
      <c r="R44" s="303">
        <f t="shared" si="16"/>
        <v>0</v>
      </c>
      <c r="S44" s="22">
        <f t="shared" si="10"/>
        <v>1078</v>
      </c>
      <c r="T44" s="23"/>
      <c r="U44" s="203"/>
      <c r="V44" s="204"/>
      <c r="W44" s="204"/>
      <c r="X44" s="51">
        <v>68</v>
      </c>
      <c r="Y44" s="51">
        <f>X48+X49+X53+X59+X65+X54+X70</f>
        <v>68</v>
      </c>
      <c r="Z44" s="51">
        <f>229-11</f>
        <v>218</v>
      </c>
      <c r="AA44" s="51" t="s">
        <v>233</v>
      </c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</row>
    <row r="45" spans="1:61" s="14" customFormat="1" ht="19.5" customHeight="1" hidden="1" thickBot="1">
      <c r="A45" s="72"/>
      <c r="B45" s="72" t="s">
        <v>74</v>
      </c>
      <c r="C45" s="72"/>
      <c r="D45" s="72"/>
      <c r="E45" s="72"/>
      <c r="F45" s="295"/>
      <c r="G45" s="317">
        <v>612</v>
      </c>
      <c r="H45" s="164"/>
      <c r="I45" s="164">
        <f>SUM(M45:Q45)</f>
        <v>324</v>
      </c>
      <c r="J45" s="164">
        <f aca="true" t="shared" si="17" ref="J45:P45">J50+J60+J67</f>
        <v>0</v>
      </c>
      <c r="K45" s="164">
        <f t="shared" si="17"/>
        <v>0</v>
      </c>
      <c r="L45" s="164">
        <f t="shared" si="17"/>
        <v>0</v>
      </c>
      <c r="M45" s="164">
        <f t="shared" si="17"/>
        <v>0</v>
      </c>
      <c r="N45" s="164">
        <f t="shared" si="17"/>
        <v>0</v>
      </c>
      <c r="O45" s="164">
        <f t="shared" si="17"/>
        <v>36</v>
      </c>
      <c r="P45" s="164">
        <f t="shared" si="17"/>
        <v>180</v>
      </c>
      <c r="Q45" s="164">
        <f>Q50+Q60+Q67</f>
        <v>108</v>
      </c>
      <c r="R45" s="164"/>
      <c r="S45" s="22">
        <f t="shared" si="10"/>
        <v>324</v>
      </c>
      <c r="T45" s="23"/>
      <c r="U45" s="100">
        <f>S45+S46</f>
        <v>684</v>
      </c>
      <c r="V45" s="101"/>
      <c r="W45" s="101"/>
      <c r="X45" s="179"/>
      <c r="Y45" s="179"/>
      <c r="Z45" s="176"/>
      <c r="AA45" s="179"/>
      <c r="AB45" s="179"/>
      <c r="AC45" s="179"/>
      <c r="AD45" s="179"/>
      <c r="AE45" s="179"/>
      <c r="AF45" s="179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</row>
    <row r="46" spans="1:61" s="52" customFormat="1" ht="29.25" customHeight="1" hidden="1" thickBot="1">
      <c r="A46" s="102"/>
      <c r="B46" s="102" t="s">
        <v>75</v>
      </c>
      <c r="C46" s="102"/>
      <c r="D46" s="102"/>
      <c r="E46" s="102"/>
      <c r="F46" s="296"/>
      <c r="G46" s="317"/>
      <c r="H46" s="165"/>
      <c r="I46" s="165">
        <f>SUM(M46:Q46)</f>
        <v>360</v>
      </c>
      <c r="J46" s="165">
        <f aca="true" t="shared" si="18" ref="J46:P46">J51+J61+J68</f>
        <v>0</v>
      </c>
      <c r="K46" s="165">
        <f t="shared" si="18"/>
        <v>0</v>
      </c>
      <c r="L46" s="165">
        <f t="shared" si="18"/>
        <v>108</v>
      </c>
      <c r="M46" s="165">
        <f t="shared" si="18"/>
        <v>0</v>
      </c>
      <c r="N46" s="165">
        <f t="shared" si="18"/>
        <v>0</v>
      </c>
      <c r="O46" s="165">
        <f t="shared" si="18"/>
        <v>36</v>
      </c>
      <c r="P46" s="165">
        <f t="shared" si="18"/>
        <v>108</v>
      </c>
      <c r="Q46" s="165">
        <f>Q51+Q61+Q68</f>
        <v>216</v>
      </c>
      <c r="R46" s="165"/>
      <c r="S46" s="103">
        <f t="shared" si="10"/>
        <v>360</v>
      </c>
      <c r="T46" s="103"/>
      <c r="U46" s="104"/>
      <c r="V46" s="101"/>
      <c r="W46" s="101"/>
      <c r="X46" s="179"/>
      <c r="Y46" s="179"/>
      <c r="Z46" s="176"/>
      <c r="AA46" s="179"/>
      <c r="AB46" s="179"/>
      <c r="AC46" s="179"/>
      <c r="AD46" s="179"/>
      <c r="AE46" s="179"/>
      <c r="AF46" s="179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</row>
    <row r="47" spans="1:61" s="3" customFormat="1" ht="49.5" customHeight="1" thickBot="1">
      <c r="A47" s="69" t="s">
        <v>35</v>
      </c>
      <c r="B47" s="105" t="s">
        <v>196</v>
      </c>
      <c r="C47" s="69"/>
      <c r="D47" s="69"/>
      <c r="E47" s="69"/>
      <c r="F47" s="289" t="s">
        <v>334</v>
      </c>
      <c r="G47" s="150">
        <f aca="true" t="shared" si="19" ref="G47:P47">G48+G49+G50+G51</f>
        <v>180</v>
      </c>
      <c r="H47" s="150">
        <f t="shared" si="19"/>
        <v>30</v>
      </c>
      <c r="I47" s="150">
        <f t="shared" si="19"/>
        <v>150</v>
      </c>
      <c r="J47" s="150">
        <f t="shared" si="19"/>
        <v>32</v>
      </c>
      <c r="K47" s="150">
        <f t="shared" si="19"/>
        <v>0</v>
      </c>
      <c r="L47" s="150">
        <f t="shared" si="19"/>
        <v>0</v>
      </c>
      <c r="M47" s="150">
        <f t="shared" si="19"/>
        <v>0</v>
      </c>
      <c r="N47" s="150">
        <f t="shared" si="19"/>
        <v>0</v>
      </c>
      <c r="O47" s="150">
        <f t="shared" si="19"/>
        <v>150</v>
      </c>
      <c r="P47" s="150">
        <f t="shared" si="19"/>
        <v>0</v>
      </c>
      <c r="Q47" s="150">
        <f>Q48+Q49+Q50+Q51</f>
        <v>0</v>
      </c>
      <c r="R47" s="150">
        <f>R48+R49</f>
        <v>0</v>
      </c>
      <c r="S47" s="22">
        <f t="shared" si="10"/>
        <v>150</v>
      </c>
      <c r="T47" s="22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</row>
    <row r="48" spans="1:61" s="2" customFormat="1" ht="16.5" thickBot="1">
      <c r="A48" s="82" t="s">
        <v>36</v>
      </c>
      <c r="B48" s="95" t="s">
        <v>181</v>
      </c>
      <c r="C48" s="82"/>
      <c r="D48" s="82"/>
      <c r="E48" s="82"/>
      <c r="F48" s="291" t="s">
        <v>315</v>
      </c>
      <c r="G48" s="152">
        <f>I48+H48</f>
        <v>58</v>
      </c>
      <c r="H48" s="152">
        <v>16</v>
      </c>
      <c r="I48" s="152">
        <f>SUM(M48:R48)</f>
        <v>42</v>
      </c>
      <c r="J48" s="152">
        <v>18</v>
      </c>
      <c r="K48" s="152"/>
      <c r="L48" s="152"/>
      <c r="M48" s="153"/>
      <c r="N48" s="153"/>
      <c r="O48" s="154">
        <v>42</v>
      </c>
      <c r="P48" s="154"/>
      <c r="Q48" s="153"/>
      <c r="R48" s="153"/>
      <c r="S48" s="22">
        <f t="shared" si="10"/>
        <v>42</v>
      </c>
      <c r="T48" s="96"/>
      <c r="U48" s="208"/>
      <c r="V48" s="208"/>
      <c r="W48" s="208"/>
      <c r="X48" s="51">
        <v>10</v>
      </c>
      <c r="Y48" s="51"/>
      <c r="Z48" s="175"/>
      <c r="AA48" s="51"/>
      <c r="AB48" s="51"/>
      <c r="AC48" s="51"/>
      <c r="AD48" s="51"/>
      <c r="AE48" s="51"/>
      <c r="AF48" s="51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</row>
    <row r="49" spans="1:61" s="65" customFormat="1" ht="32.25" thickBot="1">
      <c r="A49" s="82" t="s">
        <v>182</v>
      </c>
      <c r="B49" s="95" t="s">
        <v>183</v>
      </c>
      <c r="C49" s="82"/>
      <c r="D49" s="82"/>
      <c r="E49" s="82"/>
      <c r="F49" s="290" t="s">
        <v>315</v>
      </c>
      <c r="G49" s="152">
        <f>I49+H49</f>
        <v>50</v>
      </c>
      <c r="H49" s="152">
        <v>14</v>
      </c>
      <c r="I49" s="152">
        <f>SUM(M49:R49)</f>
        <v>36</v>
      </c>
      <c r="J49" s="152">
        <v>14</v>
      </c>
      <c r="K49" s="152"/>
      <c r="L49" s="152"/>
      <c r="M49" s="153"/>
      <c r="N49" s="153"/>
      <c r="O49" s="154">
        <v>36</v>
      </c>
      <c r="P49" s="154"/>
      <c r="Q49" s="153"/>
      <c r="R49" s="153"/>
      <c r="S49" s="22"/>
      <c r="T49" s="96"/>
      <c r="U49" s="208"/>
      <c r="V49" s="208"/>
      <c r="W49" s="208"/>
      <c r="X49" s="51">
        <v>5</v>
      </c>
      <c r="Y49" s="51"/>
      <c r="Z49" s="175"/>
      <c r="AA49" s="51"/>
      <c r="AB49" s="51"/>
      <c r="AC49" s="51"/>
      <c r="AD49" s="51"/>
      <c r="AE49" s="51"/>
      <c r="AF49" s="51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</row>
    <row r="50" spans="1:61" s="7" customFormat="1" ht="26.25" customHeight="1" thickBot="1">
      <c r="A50" s="82" t="s">
        <v>37</v>
      </c>
      <c r="B50" s="106" t="s">
        <v>225</v>
      </c>
      <c r="C50" s="82"/>
      <c r="D50" s="82"/>
      <c r="E50" s="82"/>
      <c r="F50" s="291" t="s">
        <v>303</v>
      </c>
      <c r="G50" s="152">
        <f>I50+H50</f>
        <v>36</v>
      </c>
      <c r="H50" s="152">
        <v>0</v>
      </c>
      <c r="I50" s="152">
        <f>SUM(M50:R50)</f>
        <v>36</v>
      </c>
      <c r="J50" s="152"/>
      <c r="K50" s="152"/>
      <c r="L50" s="152"/>
      <c r="M50" s="153"/>
      <c r="N50" s="153"/>
      <c r="O50" s="154">
        <v>36</v>
      </c>
      <c r="P50" s="154"/>
      <c r="Q50" s="153"/>
      <c r="R50" s="153"/>
      <c r="S50" s="22">
        <f>SUM(M50:R50)</f>
        <v>36</v>
      </c>
      <c r="T50" s="96"/>
      <c r="U50" s="208"/>
      <c r="V50" s="208"/>
      <c r="W50" s="208"/>
      <c r="X50" s="51"/>
      <c r="Y50" s="51"/>
      <c r="Z50" s="51"/>
      <c r="AA50" s="51"/>
      <c r="AB50" s="51"/>
      <c r="AC50" s="51"/>
      <c r="AD50" s="51"/>
      <c r="AE50" s="51"/>
      <c r="AF50" s="51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</row>
    <row r="51" spans="1:61" s="11" customFormat="1" ht="16.5" thickBot="1">
      <c r="A51" s="107" t="s">
        <v>164</v>
      </c>
      <c r="B51" s="108" t="s">
        <v>53</v>
      </c>
      <c r="C51" s="107"/>
      <c r="D51" s="107"/>
      <c r="E51" s="107"/>
      <c r="F51" s="296"/>
      <c r="G51" s="165">
        <f>I51+H51</f>
        <v>36</v>
      </c>
      <c r="H51" s="165">
        <v>0</v>
      </c>
      <c r="I51" s="165">
        <f>SUM(M51:R51)</f>
        <v>36</v>
      </c>
      <c r="J51" s="166"/>
      <c r="K51" s="166"/>
      <c r="L51" s="166">
        <f>P51</f>
        <v>0</v>
      </c>
      <c r="M51" s="166"/>
      <c r="N51" s="166"/>
      <c r="O51" s="166">
        <v>36</v>
      </c>
      <c r="P51" s="166"/>
      <c r="Q51" s="166"/>
      <c r="R51" s="166"/>
      <c r="S51" s="22">
        <f>SUM(M51:R51)</f>
        <v>36</v>
      </c>
      <c r="T51" s="109"/>
      <c r="U51" s="110"/>
      <c r="V51" s="110"/>
      <c r="W51" s="110"/>
      <c r="X51" s="51"/>
      <c r="Y51" s="51"/>
      <c r="Z51" s="51"/>
      <c r="AA51" s="51"/>
      <c r="AB51" s="51"/>
      <c r="AC51" s="51"/>
      <c r="AD51" s="51"/>
      <c r="AE51" s="51"/>
      <c r="AF51" s="51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</row>
    <row r="52" spans="1:61" s="3" customFormat="1" ht="96.75" customHeight="1" thickBot="1">
      <c r="A52" s="69" t="s">
        <v>38</v>
      </c>
      <c r="B52" s="111" t="s">
        <v>184</v>
      </c>
      <c r="C52" s="69"/>
      <c r="D52" s="69"/>
      <c r="E52" s="69"/>
      <c r="F52" s="289" t="s">
        <v>333</v>
      </c>
      <c r="G52" s="150">
        <f aca="true" t="shared" si="20" ref="G52:O52">G53+G54+G57+G58+G59+G60+G61</f>
        <v>402</v>
      </c>
      <c r="H52" s="150">
        <f t="shared" si="20"/>
        <v>42</v>
      </c>
      <c r="I52" s="150">
        <f t="shared" si="20"/>
        <v>360</v>
      </c>
      <c r="J52" s="150">
        <f t="shared" si="20"/>
        <v>42</v>
      </c>
      <c r="K52" s="150">
        <f t="shared" si="20"/>
        <v>0</v>
      </c>
      <c r="L52" s="150">
        <f t="shared" si="20"/>
        <v>108</v>
      </c>
      <c r="M52" s="150">
        <f t="shared" si="20"/>
        <v>0</v>
      </c>
      <c r="N52" s="150">
        <f t="shared" si="20"/>
        <v>0</v>
      </c>
      <c r="O52" s="150">
        <f t="shared" si="20"/>
        <v>0</v>
      </c>
      <c r="P52" s="150">
        <f>P53+P54+P57+P58+P59+P60+P61</f>
        <v>360</v>
      </c>
      <c r="Q52" s="150">
        <f>Q53+Q54+Q59+Q60+Q61</f>
        <v>0</v>
      </c>
      <c r="R52" s="150">
        <f>R53+R54+R59+R60+R61</f>
        <v>0</v>
      </c>
      <c r="S52" s="22">
        <f>SUM(M52:R52)</f>
        <v>360</v>
      </c>
      <c r="T52" s="22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</row>
    <row r="53" spans="1:61" s="2" customFormat="1" ht="52.5" customHeight="1" thickBot="1">
      <c r="A53" s="112" t="s">
        <v>39</v>
      </c>
      <c r="B53" s="113" t="s">
        <v>304</v>
      </c>
      <c r="C53" s="82"/>
      <c r="D53" s="82"/>
      <c r="E53" s="82"/>
      <c r="F53" s="290" t="s">
        <v>315</v>
      </c>
      <c r="G53" s="152">
        <f aca="true" t="shared" si="21" ref="G53:G61">H53+I53</f>
        <v>42</v>
      </c>
      <c r="H53" s="152">
        <v>10</v>
      </c>
      <c r="I53" s="152">
        <f>SUM(M53:R53)</f>
        <v>32</v>
      </c>
      <c r="J53" s="152">
        <v>10</v>
      </c>
      <c r="K53" s="152"/>
      <c r="L53" s="152"/>
      <c r="M53" s="153"/>
      <c r="N53" s="153"/>
      <c r="O53" s="154"/>
      <c r="P53" s="154">
        <v>32</v>
      </c>
      <c r="Q53" s="153"/>
      <c r="R53" s="153"/>
      <c r="S53" s="22">
        <f>SUM(M53:R53)</f>
        <v>32</v>
      </c>
      <c r="T53" s="96"/>
      <c r="U53" s="208"/>
      <c r="V53" s="208"/>
      <c r="W53" s="208"/>
      <c r="X53" s="51">
        <v>5</v>
      </c>
      <c r="Y53" s="51"/>
      <c r="Z53" s="175"/>
      <c r="AA53" s="51"/>
      <c r="AB53" s="51"/>
      <c r="AC53" s="51"/>
      <c r="AD53" s="51"/>
      <c r="AE53" s="51"/>
      <c r="AF53" s="51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</row>
    <row r="54" spans="1:61" s="65" customFormat="1" ht="47.25" customHeight="1" thickBot="1">
      <c r="A54" s="112" t="s">
        <v>185</v>
      </c>
      <c r="B54" s="113" t="s">
        <v>188</v>
      </c>
      <c r="C54" s="82"/>
      <c r="D54" s="82"/>
      <c r="E54" s="82"/>
      <c r="F54" s="290" t="s">
        <v>315</v>
      </c>
      <c r="G54" s="152">
        <f t="shared" si="21"/>
        <v>42</v>
      </c>
      <c r="H54" s="152">
        <v>10</v>
      </c>
      <c r="I54" s="152">
        <f aca="true" t="shared" si="22" ref="I54:I61">SUM(M54:R54)</f>
        <v>32</v>
      </c>
      <c r="J54" s="152">
        <v>10</v>
      </c>
      <c r="K54" s="152"/>
      <c r="L54" s="152"/>
      <c r="M54" s="153"/>
      <c r="N54" s="153"/>
      <c r="O54" s="154"/>
      <c r="P54" s="154">
        <v>32</v>
      </c>
      <c r="Q54" s="153"/>
      <c r="R54" s="153"/>
      <c r="S54" s="22">
        <f>SUM(M54:R54)</f>
        <v>32</v>
      </c>
      <c r="T54" s="96"/>
      <c r="U54" s="208"/>
      <c r="V54" s="208"/>
      <c r="W54" s="208"/>
      <c r="X54" s="51">
        <v>5</v>
      </c>
      <c r="Y54" s="51"/>
      <c r="Z54" s="175"/>
      <c r="AA54" s="51"/>
      <c r="AB54" s="51"/>
      <c r="AC54" s="51"/>
      <c r="AD54" s="51"/>
      <c r="AE54" s="51"/>
      <c r="AF54" s="51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</row>
    <row r="55" spans="1:61" s="65" customFormat="1" ht="52.5" customHeight="1" hidden="1" thickBot="1">
      <c r="A55" s="112" t="s">
        <v>186</v>
      </c>
      <c r="B55" s="113"/>
      <c r="C55" s="82"/>
      <c r="D55" s="82"/>
      <c r="E55" s="82"/>
      <c r="F55" s="290"/>
      <c r="G55" s="152">
        <f t="shared" si="21"/>
        <v>0</v>
      </c>
      <c r="H55" s="152">
        <f>N55</f>
        <v>0</v>
      </c>
      <c r="I55" s="152">
        <f t="shared" si="22"/>
        <v>0</v>
      </c>
      <c r="J55" s="152">
        <f>P55</f>
        <v>0</v>
      </c>
      <c r="K55" s="152"/>
      <c r="L55" s="152"/>
      <c r="M55" s="153"/>
      <c r="N55" s="153"/>
      <c r="O55" s="154"/>
      <c r="P55" s="154"/>
      <c r="Q55" s="153"/>
      <c r="R55" s="153"/>
      <c r="S55" s="22"/>
      <c r="T55" s="96"/>
      <c r="U55" s="208"/>
      <c r="V55" s="208"/>
      <c r="W55" s="208"/>
      <c r="X55" s="51"/>
      <c r="Y55" s="51"/>
      <c r="Z55" s="175"/>
      <c r="AA55" s="51"/>
      <c r="AB55" s="51"/>
      <c r="AC55" s="51"/>
      <c r="AD55" s="51"/>
      <c r="AE55" s="51"/>
      <c r="AF55" s="51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</row>
    <row r="56" spans="1:61" s="65" customFormat="1" ht="52.5" customHeight="1" hidden="1" thickBot="1">
      <c r="A56" s="112" t="s">
        <v>187</v>
      </c>
      <c r="B56" s="113"/>
      <c r="C56" s="82"/>
      <c r="D56" s="82"/>
      <c r="E56" s="82"/>
      <c r="F56" s="290"/>
      <c r="G56" s="152">
        <f t="shared" si="21"/>
        <v>0</v>
      </c>
      <c r="H56" s="152">
        <f>N56</f>
        <v>0</v>
      </c>
      <c r="I56" s="152">
        <f t="shared" si="22"/>
        <v>0</v>
      </c>
      <c r="J56" s="152">
        <f>P56</f>
        <v>0</v>
      </c>
      <c r="K56" s="152"/>
      <c r="L56" s="152"/>
      <c r="M56" s="153"/>
      <c r="N56" s="153"/>
      <c r="O56" s="154"/>
      <c r="P56" s="154"/>
      <c r="Q56" s="153"/>
      <c r="R56" s="153"/>
      <c r="S56" s="22"/>
      <c r="T56" s="96"/>
      <c r="U56" s="208"/>
      <c r="V56" s="208"/>
      <c r="W56" s="208"/>
      <c r="X56" s="51"/>
      <c r="Y56" s="51"/>
      <c r="Z56" s="175"/>
      <c r="AA56" s="51"/>
      <c r="AB56" s="51"/>
      <c r="AC56" s="51"/>
      <c r="AD56" s="51"/>
      <c r="AE56" s="51"/>
      <c r="AF56" s="51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</row>
    <row r="57" spans="1:61" s="66" customFormat="1" ht="52.5" customHeight="1" thickBot="1">
      <c r="A57" s="112" t="s">
        <v>186</v>
      </c>
      <c r="B57" s="113" t="s">
        <v>325</v>
      </c>
      <c r="C57" s="82"/>
      <c r="D57" s="82"/>
      <c r="E57" s="82"/>
      <c r="F57" s="290"/>
      <c r="G57" s="152">
        <f t="shared" si="21"/>
        <v>21</v>
      </c>
      <c r="H57" s="152">
        <v>7</v>
      </c>
      <c r="I57" s="152">
        <f t="shared" si="22"/>
        <v>14</v>
      </c>
      <c r="J57" s="152">
        <v>7</v>
      </c>
      <c r="K57" s="152"/>
      <c r="L57" s="152"/>
      <c r="M57" s="153"/>
      <c r="N57" s="153"/>
      <c r="O57" s="154"/>
      <c r="P57" s="154">
        <v>14</v>
      </c>
      <c r="Q57" s="153"/>
      <c r="R57" s="153"/>
      <c r="S57" s="22"/>
      <c r="T57" s="96"/>
      <c r="U57" s="208"/>
      <c r="V57" s="208"/>
      <c r="W57" s="208"/>
      <c r="X57" s="51"/>
      <c r="Y57" s="51"/>
      <c r="Z57" s="175"/>
      <c r="AA57" s="51"/>
      <c r="AB57" s="51"/>
      <c r="AC57" s="51"/>
      <c r="AD57" s="51"/>
      <c r="AE57" s="51"/>
      <c r="AF57" s="51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</row>
    <row r="58" spans="1:61" s="66" customFormat="1" ht="52.5" customHeight="1" thickBot="1">
      <c r="A58" s="112" t="s">
        <v>187</v>
      </c>
      <c r="B58" s="113" t="s">
        <v>326</v>
      </c>
      <c r="C58" s="82"/>
      <c r="D58" s="82"/>
      <c r="E58" s="82"/>
      <c r="F58" s="290"/>
      <c r="G58" s="152">
        <f t="shared" si="21"/>
        <v>21</v>
      </c>
      <c r="H58" s="152">
        <v>7</v>
      </c>
      <c r="I58" s="152">
        <f t="shared" si="22"/>
        <v>14</v>
      </c>
      <c r="J58" s="152">
        <v>7</v>
      </c>
      <c r="K58" s="152"/>
      <c r="L58" s="152"/>
      <c r="M58" s="153"/>
      <c r="N58" s="153"/>
      <c r="O58" s="154"/>
      <c r="P58" s="154">
        <v>14</v>
      </c>
      <c r="Q58" s="153"/>
      <c r="R58" s="153"/>
      <c r="S58" s="22"/>
      <c r="T58" s="96"/>
      <c r="U58" s="208"/>
      <c r="V58" s="208"/>
      <c r="W58" s="208"/>
      <c r="X58" s="51"/>
      <c r="Y58" s="51"/>
      <c r="Z58" s="175"/>
      <c r="AA58" s="51"/>
      <c r="AB58" s="51"/>
      <c r="AC58" s="51"/>
      <c r="AD58" s="51"/>
      <c r="AE58" s="51"/>
      <c r="AF58" s="51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</row>
    <row r="59" spans="1:61" s="65" customFormat="1" ht="46.5" customHeight="1" thickBot="1">
      <c r="A59" s="112" t="s">
        <v>226</v>
      </c>
      <c r="B59" s="113" t="s">
        <v>189</v>
      </c>
      <c r="C59" s="82"/>
      <c r="D59" s="82"/>
      <c r="E59" s="82"/>
      <c r="F59" s="290"/>
      <c r="G59" s="152">
        <f t="shared" si="21"/>
        <v>24</v>
      </c>
      <c r="H59" s="152">
        <v>8</v>
      </c>
      <c r="I59" s="152">
        <f t="shared" si="22"/>
        <v>16</v>
      </c>
      <c r="J59" s="152">
        <v>8</v>
      </c>
      <c r="K59" s="152"/>
      <c r="L59" s="152"/>
      <c r="M59" s="153"/>
      <c r="N59" s="153"/>
      <c r="O59" s="154"/>
      <c r="P59" s="154">
        <v>16</v>
      </c>
      <c r="Q59" s="153"/>
      <c r="R59" s="153"/>
      <c r="S59" s="22"/>
      <c r="T59" s="96"/>
      <c r="U59" s="208"/>
      <c r="V59" s="208"/>
      <c r="W59" s="208"/>
      <c r="X59" s="51">
        <v>5</v>
      </c>
      <c r="Y59" s="51"/>
      <c r="Z59" s="175"/>
      <c r="AA59" s="51"/>
      <c r="AB59" s="51"/>
      <c r="AC59" s="51"/>
      <c r="AD59" s="51"/>
      <c r="AE59" s="51"/>
      <c r="AF59" s="51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</row>
    <row r="60" spans="1:61" s="7" customFormat="1" ht="16.5" thickBot="1">
      <c r="A60" s="82" t="s">
        <v>40</v>
      </c>
      <c r="B60" s="106" t="s">
        <v>225</v>
      </c>
      <c r="C60" s="82"/>
      <c r="D60" s="82"/>
      <c r="E60" s="82"/>
      <c r="F60" s="291" t="s">
        <v>300</v>
      </c>
      <c r="G60" s="152">
        <f t="shared" si="21"/>
        <v>144</v>
      </c>
      <c r="H60" s="152">
        <v>0</v>
      </c>
      <c r="I60" s="152">
        <f t="shared" si="22"/>
        <v>144</v>
      </c>
      <c r="J60" s="152"/>
      <c r="K60" s="152"/>
      <c r="L60" s="152"/>
      <c r="M60" s="153"/>
      <c r="N60" s="153"/>
      <c r="O60" s="154"/>
      <c r="P60" s="154">
        <v>144</v>
      </c>
      <c r="Q60" s="153"/>
      <c r="R60" s="153"/>
      <c r="S60" s="22">
        <f>SUM(M60:R60)</f>
        <v>144</v>
      </c>
      <c r="T60" s="96"/>
      <c r="U60" s="208"/>
      <c r="V60" s="208"/>
      <c r="W60" s="208"/>
      <c r="X60" s="51"/>
      <c r="Y60" s="51"/>
      <c r="Z60" s="51"/>
      <c r="AA60" s="51"/>
      <c r="AB60" s="51"/>
      <c r="AC60" s="51"/>
      <c r="AD60" s="51"/>
      <c r="AE60" s="51"/>
      <c r="AF60" s="51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</row>
    <row r="61" spans="1:32" s="11" customFormat="1" ht="16.5" thickBot="1">
      <c r="A61" s="107" t="s">
        <v>165</v>
      </c>
      <c r="B61" s="108" t="s">
        <v>53</v>
      </c>
      <c r="C61" s="107"/>
      <c r="D61" s="107"/>
      <c r="E61" s="107"/>
      <c r="F61" s="296" t="s">
        <v>300</v>
      </c>
      <c r="G61" s="165">
        <f t="shared" si="21"/>
        <v>108</v>
      </c>
      <c r="H61" s="165">
        <v>0</v>
      </c>
      <c r="I61" s="166">
        <f t="shared" si="22"/>
        <v>108</v>
      </c>
      <c r="J61" s="166"/>
      <c r="K61" s="166"/>
      <c r="L61" s="166">
        <f>P61</f>
        <v>108</v>
      </c>
      <c r="M61" s="166"/>
      <c r="N61" s="166"/>
      <c r="O61" s="166"/>
      <c r="P61" s="166">
        <v>108</v>
      </c>
      <c r="Q61" s="166"/>
      <c r="R61" s="166"/>
      <c r="S61" s="103">
        <f>SUM(M61:R61)</f>
        <v>108</v>
      </c>
      <c r="T61" s="109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</row>
    <row r="62" spans="1:61" s="3" customFormat="1" ht="84" customHeight="1" thickBot="1">
      <c r="A62" s="69" t="s">
        <v>41</v>
      </c>
      <c r="B62" s="111" t="s">
        <v>190</v>
      </c>
      <c r="C62" s="69"/>
      <c r="D62" s="69"/>
      <c r="E62" s="69"/>
      <c r="F62" s="289" t="s">
        <v>332</v>
      </c>
      <c r="G62" s="150">
        <f aca="true" t="shared" si="23" ref="G62:O62">G63+G64+G65+G66+G67+G68</f>
        <v>449</v>
      </c>
      <c r="H62" s="150">
        <f t="shared" si="23"/>
        <v>25</v>
      </c>
      <c r="I62" s="150">
        <f t="shared" si="23"/>
        <v>424</v>
      </c>
      <c r="J62" s="150">
        <f t="shared" si="23"/>
        <v>28</v>
      </c>
      <c r="K62" s="150">
        <f t="shared" si="23"/>
        <v>0</v>
      </c>
      <c r="L62" s="150">
        <f t="shared" si="23"/>
        <v>0</v>
      </c>
      <c r="M62" s="150">
        <f t="shared" si="23"/>
        <v>0</v>
      </c>
      <c r="N62" s="150">
        <f t="shared" si="23"/>
        <v>0</v>
      </c>
      <c r="O62" s="150">
        <f t="shared" si="23"/>
        <v>0</v>
      </c>
      <c r="P62" s="150">
        <f>P63+P64+P65+P66+P67+P68</f>
        <v>52</v>
      </c>
      <c r="Q62" s="150">
        <f>Q63+Q64+Q65+Q66+Q67+Q68</f>
        <v>372</v>
      </c>
      <c r="R62" s="150">
        <f>R65+R67+R68</f>
        <v>0</v>
      </c>
      <c r="S62" s="22">
        <f>SUM(M62:R62)</f>
        <v>424</v>
      </c>
      <c r="T62" s="22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</row>
    <row r="63" spans="1:20" s="147" customFormat="1" ht="46.5" customHeight="1" thickBot="1">
      <c r="A63" s="82" t="s">
        <v>327</v>
      </c>
      <c r="B63" s="196" t="s">
        <v>328</v>
      </c>
      <c r="C63" s="70"/>
      <c r="D63" s="70"/>
      <c r="E63" s="70"/>
      <c r="F63" s="291"/>
      <c r="G63" s="160">
        <f aca="true" t="shared" si="24" ref="G63:G68">H63+I63</f>
        <v>22</v>
      </c>
      <c r="H63" s="160">
        <v>6</v>
      </c>
      <c r="I63" s="160">
        <f aca="true" t="shared" si="25" ref="I63:I68">M63+N63+O63+P63+Q63+R63</f>
        <v>16</v>
      </c>
      <c r="J63" s="160">
        <v>7</v>
      </c>
      <c r="K63" s="160"/>
      <c r="L63" s="160"/>
      <c r="M63" s="160"/>
      <c r="N63" s="160"/>
      <c r="O63" s="160"/>
      <c r="P63" s="160">
        <v>16</v>
      </c>
      <c r="Q63" s="160"/>
      <c r="R63" s="160"/>
      <c r="S63" s="50"/>
      <c r="T63" s="50"/>
    </row>
    <row r="64" spans="1:20" s="147" customFormat="1" ht="33.75" customHeight="1" thickBot="1">
      <c r="A64" s="82" t="s">
        <v>254</v>
      </c>
      <c r="B64" s="196" t="s">
        <v>329</v>
      </c>
      <c r="C64" s="70"/>
      <c r="D64" s="70"/>
      <c r="E64" s="70"/>
      <c r="F64" s="291"/>
      <c r="G64" s="160">
        <f t="shared" si="24"/>
        <v>22</v>
      </c>
      <c r="H64" s="160">
        <v>6</v>
      </c>
      <c r="I64" s="160">
        <f t="shared" si="25"/>
        <v>16</v>
      </c>
      <c r="J64" s="160">
        <v>7</v>
      </c>
      <c r="K64" s="160"/>
      <c r="L64" s="160"/>
      <c r="M64" s="160"/>
      <c r="N64" s="160"/>
      <c r="O64" s="160"/>
      <c r="P64" s="160"/>
      <c r="Q64" s="160">
        <v>16</v>
      </c>
      <c r="R64" s="160"/>
      <c r="S64" s="50"/>
      <c r="T64" s="50"/>
    </row>
    <row r="65" spans="1:61" s="25" customFormat="1" ht="16.5" thickBot="1">
      <c r="A65" s="82" t="s">
        <v>191</v>
      </c>
      <c r="B65" s="83" t="s">
        <v>192</v>
      </c>
      <c r="C65" s="82"/>
      <c r="D65" s="82"/>
      <c r="E65" s="82"/>
      <c r="F65" s="290"/>
      <c r="G65" s="160">
        <f t="shared" si="24"/>
        <v>22</v>
      </c>
      <c r="H65" s="152">
        <v>6</v>
      </c>
      <c r="I65" s="160">
        <f t="shared" si="25"/>
        <v>16</v>
      </c>
      <c r="J65" s="152">
        <v>7</v>
      </c>
      <c r="K65" s="152"/>
      <c r="L65" s="152"/>
      <c r="M65" s="161"/>
      <c r="N65" s="161"/>
      <c r="O65" s="161"/>
      <c r="P65" s="161"/>
      <c r="Q65" s="161">
        <v>16</v>
      </c>
      <c r="R65" s="161"/>
      <c r="S65" s="22">
        <f>SUM(M65:R65)</f>
        <v>16</v>
      </c>
      <c r="T65" s="96"/>
      <c r="U65" s="208"/>
      <c r="V65" s="208"/>
      <c r="W65" s="208"/>
      <c r="X65" s="51">
        <v>33</v>
      </c>
      <c r="Y65" s="51"/>
      <c r="Z65" s="175"/>
      <c r="AA65" s="51"/>
      <c r="AB65" s="51"/>
      <c r="AC65" s="51"/>
      <c r="AD65" s="51"/>
      <c r="AE65" s="51"/>
      <c r="AF65" s="51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</row>
    <row r="66" spans="1:32" s="175" customFormat="1" ht="48" thickBot="1">
      <c r="A66" s="84" t="s">
        <v>330</v>
      </c>
      <c r="B66" s="196" t="s">
        <v>331</v>
      </c>
      <c r="C66" s="84"/>
      <c r="D66" s="84"/>
      <c r="E66" s="84"/>
      <c r="F66" s="291"/>
      <c r="G66" s="160">
        <f t="shared" si="24"/>
        <v>23</v>
      </c>
      <c r="H66" s="161">
        <v>7</v>
      </c>
      <c r="I66" s="160">
        <f t="shared" si="25"/>
        <v>16</v>
      </c>
      <c r="J66" s="161">
        <v>7</v>
      </c>
      <c r="K66" s="161"/>
      <c r="L66" s="161"/>
      <c r="M66" s="161"/>
      <c r="N66" s="161"/>
      <c r="O66" s="161"/>
      <c r="P66" s="161"/>
      <c r="Q66" s="161">
        <v>16</v>
      </c>
      <c r="R66" s="161"/>
      <c r="S66" s="50"/>
      <c r="T66" s="305"/>
      <c r="U66" s="51"/>
      <c r="V66" s="51"/>
      <c r="W66" s="51"/>
      <c r="X66" s="51"/>
      <c r="Y66" s="51"/>
      <c r="AA66" s="51"/>
      <c r="AB66" s="51"/>
      <c r="AC66" s="51"/>
      <c r="AD66" s="51"/>
      <c r="AE66" s="51"/>
      <c r="AF66" s="51"/>
    </row>
    <row r="67" spans="1:61" s="7" customFormat="1" ht="16.5" thickBot="1">
      <c r="A67" s="82" t="s">
        <v>42</v>
      </c>
      <c r="B67" s="106" t="s">
        <v>225</v>
      </c>
      <c r="C67" s="82"/>
      <c r="D67" s="82"/>
      <c r="E67" s="82"/>
      <c r="F67" s="290" t="s">
        <v>312</v>
      </c>
      <c r="G67" s="152">
        <f t="shared" si="24"/>
        <v>144</v>
      </c>
      <c r="H67" s="152">
        <v>0</v>
      </c>
      <c r="I67" s="160">
        <f t="shared" si="25"/>
        <v>144</v>
      </c>
      <c r="J67" s="152"/>
      <c r="K67" s="152"/>
      <c r="L67" s="152"/>
      <c r="M67" s="161"/>
      <c r="N67" s="161"/>
      <c r="O67" s="161"/>
      <c r="P67" s="161">
        <v>36</v>
      </c>
      <c r="Q67" s="161">
        <v>108</v>
      </c>
      <c r="R67" s="161"/>
      <c r="S67" s="22">
        <f aca="true" t="shared" si="26" ref="S67:S73">SUM(M67:R67)</f>
        <v>144</v>
      </c>
      <c r="T67" s="96"/>
      <c r="U67" s="208"/>
      <c r="V67" s="208"/>
      <c r="W67" s="208"/>
      <c r="X67" s="51"/>
      <c r="Y67" s="51"/>
      <c r="Z67" s="175"/>
      <c r="AA67" s="51"/>
      <c r="AB67" s="51"/>
      <c r="AC67" s="51"/>
      <c r="AD67" s="51"/>
      <c r="AE67" s="51"/>
      <c r="AF67" s="51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</row>
    <row r="68" spans="1:61" s="11" customFormat="1" ht="16.5" thickBot="1">
      <c r="A68" s="107" t="s">
        <v>166</v>
      </c>
      <c r="B68" s="108" t="s">
        <v>53</v>
      </c>
      <c r="C68" s="107"/>
      <c r="D68" s="107"/>
      <c r="E68" s="107"/>
      <c r="F68" s="297" t="s">
        <v>313</v>
      </c>
      <c r="G68" s="166">
        <f t="shared" si="24"/>
        <v>216</v>
      </c>
      <c r="H68" s="166">
        <v>0</v>
      </c>
      <c r="I68" s="165">
        <f t="shared" si="25"/>
        <v>216</v>
      </c>
      <c r="J68" s="166"/>
      <c r="K68" s="166"/>
      <c r="L68" s="166">
        <f>P68</f>
        <v>0</v>
      </c>
      <c r="M68" s="166"/>
      <c r="N68" s="166"/>
      <c r="O68" s="166"/>
      <c r="P68" s="166"/>
      <c r="Q68" s="166">
        <v>216</v>
      </c>
      <c r="R68" s="166"/>
      <c r="S68" s="22">
        <f t="shared" si="26"/>
        <v>216</v>
      </c>
      <c r="T68" s="109"/>
      <c r="U68" s="110"/>
      <c r="V68" s="110"/>
      <c r="W68" s="110"/>
      <c r="X68" s="51"/>
      <c r="Y68" s="51"/>
      <c r="Z68" s="175"/>
      <c r="AA68" s="51"/>
      <c r="AB68" s="51"/>
      <c r="AC68" s="51"/>
      <c r="AD68" s="51"/>
      <c r="AE68" s="51"/>
      <c r="AF68" s="51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</row>
    <row r="69" spans="1:61" s="3" customFormat="1" ht="48.75" customHeight="1" thickBot="1">
      <c r="A69" s="69" t="s">
        <v>193</v>
      </c>
      <c r="B69" s="111" t="s">
        <v>194</v>
      </c>
      <c r="C69" s="69"/>
      <c r="D69" s="69"/>
      <c r="E69" s="69"/>
      <c r="F69" s="289" t="s">
        <v>286</v>
      </c>
      <c r="G69" s="150">
        <f aca="true" t="shared" si="27" ref="G69:P69">G70+G71+G72</f>
        <v>158</v>
      </c>
      <c r="H69" s="150">
        <f t="shared" si="27"/>
        <v>14</v>
      </c>
      <c r="I69" s="150">
        <f t="shared" si="27"/>
        <v>144</v>
      </c>
      <c r="J69" s="150">
        <f t="shared" si="27"/>
        <v>14</v>
      </c>
      <c r="K69" s="150">
        <f t="shared" si="27"/>
        <v>0</v>
      </c>
      <c r="L69" s="150">
        <f t="shared" si="27"/>
        <v>0</v>
      </c>
      <c r="M69" s="150">
        <f t="shared" si="27"/>
        <v>0</v>
      </c>
      <c r="N69" s="150">
        <f t="shared" si="27"/>
        <v>0</v>
      </c>
      <c r="O69" s="150">
        <f t="shared" si="27"/>
        <v>0</v>
      </c>
      <c r="P69" s="150">
        <f t="shared" si="27"/>
        <v>0</v>
      </c>
      <c r="Q69" s="150">
        <f>Q70+Q71+Q72</f>
        <v>144</v>
      </c>
      <c r="R69" s="150">
        <f>R70+R71+R72</f>
        <v>0</v>
      </c>
      <c r="S69" s="22">
        <f t="shared" si="26"/>
        <v>144</v>
      </c>
      <c r="T69" s="22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</row>
    <row r="70" spans="1:61" s="65" customFormat="1" ht="32.25" thickBot="1">
      <c r="A70" s="82" t="s">
        <v>157</v>
      </c>
      <c r="B70" s="83" t="s">
        <v>195</v>
      </c>
      <c r="C70" s="82"/>
      <c r="D70" s="82"/>
      <c r="E70" s="82"/>
      <c r="F70" s="290" t="s">
        <v>300</v>
      </c>
      <c r="G70" s="152">
        <f>H70+I70</f>
        <v>50</v>
      </c>
      <c r="H70" s="152">
        <v>14</v>
      </c>
      <c r="I70" s="152">
        <f>SUM(M70:R70)</f>
        <v>36</v>
      </c>
      <c r="J70" s="152">
        <v>14</v>
      </c>
      <c r="K70" s="152"/>
      <c r="L70" s="152"/>
      <c r="M70" s="161"/>
      <c r="N70" s="161"/>
      <c r="O70" s="161"/>
      <c r="P70" s="161"/>
      <c r="Q70" s="161">
        <v>36</v>
      </c>
      <c r="R70" s="161"/>
      <c r="S70" s="22">
        <f t="shared" si="26"/>
        <v>36</v>
      </c>
      <c r="T70" s="96"/>
      <c r="U70" s="208"/>
      <c r="V70" s="208"/>
      <c r="W70" s="208"/>
      <c r="X70" s="51">
        <v>5</v>
      </c>
      <c r="Y70" s="51"/>
      <c r="Z70" s="175"/>
      <c r="AA70" s="51"/>
      <c r="AB70" s="51"/>
      <c r="AC70" s="51"/>
      <c r="AD70" s="51"/>
      <c r="AE70" s="51"/>
      <c r="AF70" s="51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</row>
    <row r="71" spans="1:61" s="66" customFormat="1" ht="16.5" thickBot="1">
      <c r="A71" s="82" t="s">
        <v>197</v>
      </c>
      <c r="B71" s="106" t="s">
        <v>225</v>
      </c>
      <c r="C71" s="82"/>
      <c r="D71" s="82"/>
      <c r="E71" s="82"/>
      <c r="F71" s="290" t="s">
        <v>303</v>
      </c>
      <c r="G71" s="152">
        <f>H71+I71</f>
        <v>36</v>
      </c>
      <c r="H71" s="152">
        <v>0</v>
      </c>
      <c r="I71" s="152">
        <f>SUM(M71:R71)</f>
        <v>36</v>
      </c>
      <c r="J71" s="152"/>
      <c r="K71" s="152"/>
      <c r="L71" s="152"/>
      <c r="M71" s="161"/>
      <c r="N71" s="161"/>
      <c r="O71" s="161"/>
      <c r="P71" s="161"/>
      <c r="Q71" s="161">
        <v>36</v>
      </c>
      <c r="R71" s="161"/>
      <c r="S71" s="22">
        <f t="shared" si="26"/>
        <v>36</v>
      </c>
      <c r="T71" s="96"/>
      <c r="U71" s="208"/>
      <c r="V71" s="208"/>
      <c r="W71" s="208"/>
      <c r="X71" s="51"/>
      <c r="Y71" s="51"/>
      <c r="Z71" s="175"/>
      <c r="AA71" s="51"/>
      <c r="AB71" s="51"/>
      <c r="AC71" s="51"/>
      <c r="AD71" s="51"/>
      <c r="AE71" s="51"/>
      <c r="AF71" s="51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</row>
    <row r="72" spans="1:61" s="11" customFormat="1" ht="16.5" thickBot="1">
      <c r="A72" s="107" t="s">
        <v>198</v>
      </c>
      <c r="B72" s="108" t="s">
        <v>53</v>
      </c>
      <c r="C72" s="107"/>
      <c r="D72" s="107"/>
      <c r="E72" s="107"/>
      <c r="F72" s="297" t="s">
        <v>300</v>
      </c>
      <c r="G72" s="166">
        <f>H72+I72</f>
        <v>72</v>
      </c>
      <c r="H72" s="166">
        <v>0</v>
      </c>
      <c r="I72" s="166">
        <f>SUM(M72:R72)</f>
        <v>72</v>
      </c>
      <c r="J72" s="166"/>
      <c r="K72" s="166"/>
      <c r="L72" s="166">
        <f>P72</f>
        <v>0</v>
      </c>
      <c r="M72" s="166"/>
      <c r="N72" s="166"/>
      <c r="O72" s="166"/>
      <c r="P72" s="166">
        <f>0*3</f>
        <v>0</v>
      </c>
      <c r="Q72" s="166">
        <v>72</v>
      </c>
      <c r="R72" s="166"/>
      <c r="S72" s="22">
        <f t="shared" si="26"/>
        <v>72</v>
      </c>
      <c r="T72" s="109"/>
      <c r="U72" s="110"/>
      <c r="V72" s="110"/>
      <c r="W72" s="110"/>
      <c r="X72" s="51"/>
      <c r="Y72" s="51"/>
      <c r="Z72" s="175"/>
      <c r="AA72" s="51"/>
      <c r="AB72" s="51"/>
      <c r="AC72" s="51"/>
      <c r="AD72" s="51"/>
      <c r="AE72" s="51"/>
      <c r="AF72" s="51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</row>
    <row r="73" spans="1:20" s="147" customFormat="1" ht="16.5" thickBot="1">
      <c r="A73" s="70" t="s">
        <v>43</v>
      </c>
      <c r="B73" s="146" t="s">
        <v>44</v>
      </c>
      <c r="C73" s="84"/>
      <c r="D73" s="84"/>
      <c r="E73" s="84"/>
      <c r="F73" s="291" t="s">
        <v>314</v>
      </c>
      <c r="G73" s="161">
        <f>I73+H73</f>
        <v>64</v>
      </c>
      <c r="H73" s="161">
        <v>32</v>
      </c>
      <c r="I73" s="161">
        <f>SUM(M73:R73)</f>
        <v>32</v>
      </c>
      <c r="J73" s="161">
        <v>32</v>
      </c>
      <c r="K73" s="161"/>
      <c r="L73" s="161"/>
      <c r="M73" s="161"/>
      <c r="N73" s="161"/>
      <c r="O73" s="161"/>
      <c r="P73" s="195">
        <v>22</v>
      </c>
      <c r="Q73" s="161">
        <v>10</v>
      </c>
      <c r="R73" s="160"/>
      <c r="S73" s="50">
        <f t="shared" si="26"/>
        <v>32</v>
      </c>
      <c r="T73" s="50"/>
    </row>
    <row r="74" spans="1:61" s="174" customFormat="1" ht="16.5" thickBot="1">
      <c r="A74" s="172"/>
      <c r="B74" s="132" t="s">
        <v>73</v>
      </c>
      <c r="C74" s="172"/>
      <c r="D74" s="172"/>
      <c r="E74" s="172"/>
      <c r="F74" s="298" t="s">
        <v>336</v>
      </c>
      <c r="G74" s="167">
        <v>4734</v>
      </c>
      <c r="H74" s="167">
        <v>1314</v>
      </c>
      <c r="I74" s="167">
        <f>I73+I43+I32+I8</f>
        <v>3420</v>
      </c>
      <c r="J74" s="167">
        <f>J73+J72+J71+J68+J67+J61+J60+J51+J50+J44+J32+J8</f>
        <v>1195</v>
      </c>
      <c r="K74" s="167">
        <f>K73+K72+K71+K68+K67+K61+K60+K51+K50+K44+K32+K8</f>
        <v>0</v>
      </c>
      <c r="L74" s="167">
        <f>L73+L72+L71+L68+L67+L61+L60+L51+L50+L44+L32+L8</f>
        <v>216</v>
      </c>
      <c r="M74" s="167">
        <f>M73+M72+M71+M68+M67+M61+M60+M51+M50+M44+M32+M8-M82-M83</f>
        <v>595</v>
      </c>
      <c r="N74" s="167">
        <f>N73+N72+N71+N68+N67+N61+N60+N51+N50+N44+N32+N8-N82-N83</f>
        <v>845</v>
      </c>
      <c r="O74" s="167">
        <f>O73+O72+O71+O68+O67+O61+O60+O51+O50+O44+O32+O8-O82-O83</f>
        <v>576</v>
      </c>
      <c r="P74" s="167">
        <f>P73+P72+P71+P68+P67+P61+P60+P51+P50+P44+P32+P8-P82-P83</f>
        <v>828</v>
      </c>
      <c r="Q74" s="167">
        <f>Q73+Q72+Q71+Q68+Q67+Q61+Q60+Q51+Q50+Q44+Q32+Q8-Q82-Q83</f>
        <v>576</v>
      </c>
      <c r="R74" s="167">
        <f>R8+R32+R43</f>
        <v>0</v>
      </c>
      <c r="S74" s="148">
        <f>M74+N74+O74+P74+Q74+R74</f>
        <v>3420</v>
      </c>
      <c r="T74" s="148"/>
      <c r="U74" s="173"/>
      <c r="V74" s="173"/>
      <c r="W74" s="173"/>
      <c r="X74" s="147"/>
      <c r="Y74" s="147"/>
      <c r="Z74" s="180"/>
      <c r="AA74" s="147"/>
      <c r="AB74" s="147"/>
      <c r="AC74" s="147"/>
      <c r="AD74" s="147"/>
      <c r="AE74" s="147"/>
      <c r="AF74" s="147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</row>
    <row r="75" spans="1:61" s="12" customFormat="1" ht="16.5" customHeight="1" hidden="1" thickBot="1">
      <c r="A75" s="116"/>
      <c r="B75" s="114" t="s">
        <v>80</v>
      </c>
      <c r="C75" s="116"/>
      <c r="D75" s="116"/>
      <c r="E75" s="116"/>
      <c r="F75" s="290"/>
      <c r="G75" s="151"/>
      <c r="H75" s="151"/>
      <c r="I75" s="168" t="e">
        <f>I74/B93</f>
        <v>#DIV/0!</v>
      </c>
      <c r="J75" s="168"/>
      <c r="K75" s="168"/>
      <c r="L75" s="168"/>
      <c r="M75" s="167">
        <f>17*36</f>
        <v>612</v>
      </c>
      <c r="N75" s="167">
        <f>23*36</f>
        <v>828</v>
      </c>
      <c r="O75" s="169">
        <f>17*36</f>
        <v>612</v>
      </c>
      <c r="P75" s="169">
        <f>22*36</f>
        <v>792</v>
      </c>
      <c r="Q75" s="167">
        <f>17*36</f>
        <v>612</v>
      </c>
      <c r="R75" s="167"/>
      <c r="S75" s="85">
        <f>M75+N75+O75+P75+Q75+R75</f>
        <v>3456</v>
      </c>
      <c r="T75" s="85"/>
      <c r="U75" s="117"/>
      <c r="V75" s="117"/>
      <c r="W75" s="117"/>
      <c r="X75" s="147"/>
      <c r="Y75" s="147"/>
      <c r="Z75" s="177"/>
      <c r="AA75" s="147"/>
      <c r="AB75" s="147"/>
      <c r="AC75" s="147"/>
      <c r="AD75" s="147"/>
      <c r="AE75" s="147"/>
      <c r="AF75" s="14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</row>
    <row r="76" spans="1:61" s="13" customFormat="1" ht="16.5" customHeight="1" hidden="1" thickBot="1">
      <c r="A76" s="89"/>
      <c r="B76" s="118" t="s">
        <v>79</v>
      </c>
      <c r="C76" s="89"/>
      <c r="D76" s="89"/>
      <c r="E76" s="89"/>
      <c r="F76" s="292"/>
      <c r="G76" s="158"/>
      <c r="H76" s="158"/>
      <c r="I76" s="158"/>
      <c r="J76" s="158"/>
      <c r="K76" s="158"/>
      <c r="L76" s="158"/>
      <c r="M76" s="155">
        <f>M74/17</f>
        <v>35</v>
      </c>
      <c r="N76" s="155">
        <f>N74/23</f>
        <v>36.73913043478261</v>
      </c>
      <c r="O76" s="157">
        <f>O74/17</f>
        <v>33.88235294117647</v>
      </c>
      <c r="P76" s="157">
        <f>P74/22</f>
        <v>37.63636363636363</v>
      </c>
      <c r="Q76" s="155">
        <f>Q74/17</f>
        <v>33.88235294117647</v>
      </c>
      <c r="R76" s="155"/>
      <c r="S76" s="119">
        <f>S74-S75</f>
        <v>-36</v>
      </c>
      <c r="T76" s="90"/>
      <c r="U76" s="26"/>
      <c r="V76" s="26"/>
      <c r="W76" s="26"/>
      <c r="X76" s="147"/>
      <c r="Y76" s="147"/>
      <c r="Z76" s="177"/>
      <c r="AA76" s="147"/>
      <c r="AB76" s="147"/>
      <c r="AC76" s="147"/>
      <c r="AD76" s="147"/>
      <c r="AE76" s="147"/>
      <c r="AF76" s="14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</row>
    <row r="77" spans="1:61" s="13" customFormat="1" ht="16.5" customHeight="1" hidden="1" thickBot="1">
      <c r="A77" s="89"/>
      <c r="B77" s="118" t="s">
        <v>81</v>
      </c>
      <c r="C77" s="89"/>
      <c r="D77" s="89"/>
      <c r="E77" s="89"/>
      <c r="F77" s="292"/>
      <c r="G77" s="158"/>
      <c r="H77" s="158"/>
      <c r="I77" s="158"/>
      <c r="J77" s="158"/>
      <c r="K77" s="158"/>
      <c r="L77" s="158"/>
      <c r="M77" s="155">
        <f>M74-M75</f>
        <v>-17</v>
      </c>
      <c r="N77" s="155">
        <f>N74-N75</f>
        <v>17</v>
      </c>
      <c r="O77" s="157">
        <f>O74-O75</f>
        <v>-36</v>
      </c>
      <c r="P77" s="157">
        <f>P74-P75</f>
        <v>36</v>
      </c>
      <c r="Q77" s="155">
        <f>Q74-Q75</f>
        <v>-36</v>
      </c>
      <c r="R77" s="155"/>
      <c r="S77" s="119">
        <f>M77+N77+O77+P77+Q77+R77</f>
        <v>-36</v>
      </c>
      <c r="T77" s="90"/>
      <c r="U77" s="26"/>
      <c r="V77" s="26"/>
      <c r="W77" s="26"/>
      <c r="X77" s="147"/>
      <c r="Y77" s="147"/>
      <c r="Z77" s="177"/>
      <c r="AA77" s="147"/>
      <c r="AB77" s="147"/>
      <c r="AC77" s="147"/>
      <c r="AD77" s="147"/>
      <c r="AE77" s="147"/>
      <c r="AF77" s="14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</row>
    <row r="78" spans="1:61" s="6" customFormat="1" ht="30.75" thickBot="1">
      <c r="A78" s="120" t="s">
        <v>54</v>
      </c>
      <c r="B78" s="121" t="s">
        <v>55</v>
      </c>
      <c r="C78" s="122"/>
      <c r="D78" s="122"/>
      <c r="E78" s="122"/>
      <c r="F78" s="299"/>
      <c r="G78" s="170"/>
      <c r="H78" s="170"/>
      <c r="I78" s="171"/>
      <c r="J78" s="171"/>
      <c r="K78" s="171"/>
      <c r="L78" s="171"/>
      <c r="M78" s="168"/>
      <c r="N78" s="168"/>
      <c r="O78" s="168"/>
      <c r="P78" s="168"/>
      <c r="Q78" s="168"/>
      <c r="R78" s="168" t="s">
        <v>200</v>
      </c>
      <c r="S78" s="124"/>
      <c r="T78" s="115"/>
      <c r="U78" s="123"/>
      <c r="V78" s="123"/>
      <c r="W78" s="123"/>
      <c r="X78" s="181"/>
      <c r="Y78" s="181"/>
      <c r="Z78" s="182"/>
      <c r="AA78" s="181"/>
      <c r="AB78" s="181"/>
      <c r="AC78" s="181"/>
      <c r="AD78" s="181"/>
      <c r="AE78" s="181"/>
      <c r="AF78" s="181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</row>
    <row r="79" spans="1:32" s="175" customFormat="1" ht="18.75" customHeight="1" thickBot="1">
      <c r="A79" s="84"/>
      <c r="B79" s="196" t="s">
        <v>281</v>
      </c>
      <c r="C79" s="84"/>
      <c r="D79" s="84"/>
      <c r="E79" s="84"/>
      <c r="F79" s="291"/>
      <c r="G79" s="161">
        <v>52</v>
      </c>
      <c r="H79" s="161">
        <v>17</v>
      </c>
      <c r="I79" s="161">
        <v>35</v>
      </c>
      <c r="J79" s="161"/>
      <c r="K79" s="160"/>
      <c r="L79" s="160"/>
      <c r="M79" s="197"/>
      <c r="N79" s="197"/>
      <c r="O79" s="161"/>
      <c r="P79" s="161">
        <v>35</v>
      </c>
      <c r="Q79" s="160"/>
      <c r="R79" s="160"/>
      <c r="S79" s="50"/>
      <c r="T79" s="198"/>
      <c r="U79" s="199"/>
      <c r="V79" s="199"/>
      <c r="W79" s="199"/>
      <c r="X79" s="51"/>
      <c r="Y79" s="51"/>
      <c r="Z79" s="51"/>
      <c r="AA79" s="51"/>
      <c r="AB79" s="51"/>
      <c r="AC79" s="51"/>
      <c r="AD79" s="51"/>
      <c r="AE79" s="51"/>
      <c r="AF79" s="51"/>
    </row>
    <row r="80" spans="1:32" s="177" customFormat="1" ht="18" customHeight="1" thickBot="1">
      <c r="A80" s="70"/>
      <c r="B80" s="70"/>
      <c r="C80" s="70"/>
      <c r="D80" s="70"/>
      <c r="E80" s="70"/>
      <c r="F80" s="300"/>
      <c r="G80" s="71"/>
      <c r="H80" s="71"/>
      <c r="I80" s="71"/>
      <c r="J80" s="71"/>
      <c r="K80" s="307" t="s">
        <v>82</v>
      </c>
      <c r="L80" s="307"/>
      <c r="M80" s="71"/>
      <c r="N80" s="71"/>
      <c r="O80" s="71"/>
      <c r="P80" s="71"/>
      <c r="Q80" s="71"/>
      <c r="R80" s="71"/>
      <c r="S80" s="50">
        <f>S81+S82+S83</f>
        <v>0</v>
      </c>
      <c r="T80" s="50"/>
      <c r="U80" s="147"/>
      <c r="V80" s="147"/>
      <c r="W80" s="147"/>
      <c r="X80" s="177" t="s">
        <v>234</v>
      </c>
      <c r="Y80" s="177" t="s">
        <v>235</v>
      </c>
      <c r="Z80" s="177" t="s">
        <v>236</v>
      </c>
      <c r="AA80" s="177" t="s">
        <v>235</v>
      </c>
      <c r="AB80" s="147"/>
      <c r="AC80" s="147"/>
      <c r="AD80" s="147"/>
      <c r="AE80" s="147"/>
      <c r="AF80" s="147"/>
    </row>
    <row r="81" spans="1:61" s="2" customFormat="1" ht="28.5" customHeight="1" thickBot="1">
      <c r="A81" s="319" t="s">
        <v>337</v>
      </c>
      <c r="B81" s="319"/>
      <c r="C81" s="319"/>
      <c r="D81" s="319"/>
      <c r="E81" s="319"/>
      <c r="F81" s="319"/>
      <c r="G81" s="319"/>
      <c r="H81" s="319"/>
      <c r="I81" s="308" t="s">
        <v>11</v>
      </c>
      <c r="J81" s="318" t="s">
        <v>211</v>
      </c>
      <c r="K81" s="318"/>
      <c r="L81" s="318"/>
      <c r="M81" s="153">
        <f>M44+M32+M8+M73-M82-M83</f>
        <v>595</v>
      </c>
      <c r="N81" s="153">
        <f>N44+N32+N8+N73-N82-N83</f>
        <v>845</v>
      </c>
      <c r="O81" s="153">
        <f>O44+O32+O8+O73-O82-O83</f>
        <v>504</v>
      </c>
      <c r="P81" s="153">
        <f>P44+P32+P8+P73-P82-P83</f>
        <v>540</v>
      </c>
      <c r="Q81" s="153">
        <f>Q44+Q32+Q8+Q73-Q82-Q83</f>
        <v>144</v>
      </c>
      <c r="R81" s="153">
        <f>R44+R32+R8+R73</f>
        <v>0</v>
      </c>
      <c r="S81" s="85"/>
      <c r="T81" s="96"/>
      <c r="U81" s="208"/>
      <c r="V81" s="208"/>
      <c r="W81" s="208"/>
      <c r="X81" s="51">
        <f>M81+N81+O81+P81+Q81</f>
        <v>2628</v>
      </c>
      <c r="Y81" s="51">
        <f>X81/36</f>
        <v>73</v>
      </c>
      <c r="Z81" s="175"/>
      <c r="AA81" s="51"/>
      <c r="AB81" s="51"/>
      <c r="AC81" s="51"/>
      <c r="AD81" s="51"/>
      <c r="AE81" s="51"/>
      <c r="AF81" s="51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</row>
    <row r="82" spans="1:61" s="2" customFormat="1" ht="28.5" customHeight="1" thickBot="1">
      <c r="A82" s="319"/>
      <c r="B82" s="319"/>
      <c r="C82" s="319"/>
      <c r="D82" s="319"/>
      <c r="E82" s="319"/>
      <c r="F82" s="319"/>
      <c r="G82" s="319"/>
      <c r="H82" s="319"/>
      <c r="I82" s="308"/>
      <c r="J82" s="318" t="s">
        <v>201</v>
      </c>
      <c r="K82" s="318"/>
      <c r="L82" s="318"/>
      <c r="M82" s="153">
        <f>M71+M60+M50+M67</f>
        <v>0</v>
      </c>
      <c r="N82" s="153">
        <f>N71+N60+N50+N67</f>
        <v>0</v>
      </c>
      <c r="O82" s="154">
        <f>O71+O60+O50+O67</f>
        <v>36</v>
      </c>
      <c r="P82" s="154">
        <f>P71+P60+P50+P67</f>
        <v>180</v>
      </c>
      <c r="Q82" s="153">
        <v>144</v>
      </c>
      <c r="R82" s="153">
        <f>R67+R60+R50</f>
        <v>0</v>
      </c>
      <c r="S82" s="85"/>
      <c r="T82" s="96"/>
      <c r="U82" s="208"/>
      <c r="V82" s="208"/>
      <c r="W82" s="208"/>
      <c r="X82" s="51">
        <f>M82+N82+O82+P82+Q82+R82</f>
        <v>360</v>
      </c>
      <c r="Y82" s="51">
        <f>X82/36</f>
        <v>10</v>
      </c>
      <c r="Z82" s="175">
        <f>X82+X83</f>
        <v>792</v>
      </c>
      <c r="AA82" s="51">
        <f>Z82/36</f>
        <v>22</v>
      </c>
      <c r="AB82" s="51"/>
      <c r="AC82" s="51"/>
      <c r="AD82" s="51"/>
      <c r="AE82" s="51"/>
      <c r="AF82" s="51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</row>
    <row r="83" spans="1:61" s="2" customFormat="1" ht="33.75" customHeight="1" thickBot="1">
      <c r="A83" s="319"/>
      <c r="B83" s="319"/>
      <c r="C83" s="319"/>
      <c r="D83" s="319"/>
      <c r="E83" s="319"/>
      <c r="F83" s="319"/>
      <c r="G83" s="319"/>
      <c r="H83" s="319"/>
      <c r="I83" s="308"/>
      <c r="J83" s="318" t="s">
        <v>202</v>
      </c>
      <c r="K83" s="318"/>
      <c r="L83" s="318"/>
      <c r="M83" s="153">
        <f>M72+M68+M51+M61</f>
        <v>0</v>
      </c>
      <c r="N83" s="153">
        <f>N72+N68+N51+N61</f>
        <v>0</v>
      </c>
      <c r="O83" s="154">
        <f>O72+O68+O51+O61</f>
        <v>36</v>
      </c>
      <c r="P83" s="154">
        <f>P72+P68+P51+P61</f>
        <v>108</v>
      </c>
      <c r="Q83" s="153">
        <f>Q72+Q68+Q51+Q61</f>
        <v>288</v>
      </c>
      <c r="R83" s="153">
        <f>R46</f>
        <v>0</v>
      </c>
      <c r="S83" s="85"/>
      <c r="T83" s="96"/>
      <c r="U83" s="208"/>
      <c r="V83" s="208"/>
      <c r="W83" s="208"/>
      <c r="X83" s="51">
        <f>M83+N83+O83+P83+Q83+R83</f>
        <v>432</v>
      </c>
      <c r="Y83" s="51">
        <f>X83/36</f>
        <v>12</v>
      </c>
      <c r="Z83" s="51"/>
      <c r="AA83" s="51"/>
      <c r="AB83" s="51"/>
      <c r="AC83" s="51"/>
      <c r="AD83" s="51"/>
      <c r="AE83" s="51"/>
      <c r="AF83" s="51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</row>
    <row r="84" spans="1:61" s="7" customFormat="1" ht="16.5" thickBot="1">
      <c r="A84" s="319"/>
      <c r="B84" s="319"/>
      <c r="C84" s="319"/>
      <c r="D84" s="319"/>
      <c r="E84" s="319"/>
      <c r="F84" s="319"/>
      <c r="G84" s="319"/>
      <c r="H84" s="319"/>
      <c r="I84" s="308"/>
      <c r="J84" s="318" t="s">
        <v>209</v>
      </c>
      <c r="K84" s="318"/>
      <c r="L84" s="318"/>
      <c r="M84" s="153">
        <v>0</v>
      </c>
      <c r="N84" s="153">
        <v>2</v>
      </c>
      <c r="O84" s="154">
        <v>3</v>
      </c>
      <c r="P84" s="154">
        <v>3</v>
      </c>
      <c r="Q84" s="153">
        <v>2</v>
      </c>
      <c r="R84" s="153"/>
      <c r="S84" s="85"/>
      <c r="T84" s="96"/>
      <c r="U84" s="208"/>
      <c r="V84" s="208"/>
      <c r="W84" s="208"/>
      <c r="X84" s="51">
        <f>SUM(M84:R84)</f>
        <v>10</v>
      </c>
      <c r="Y84" s="51"/>
      <c r="Z84" s="66"/>
      <c r="AA84" s="51"/>
      <c r="AB84" s="51"/>
      <c r="AC84" s="51"/>
      <c r="AD84" s="51"/>
      <c r="AE84" s="51"/>
      <c r="AF84" s="51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</row>
    <row r="85" spans="1:61" s="2" customFormat="1" ht="16.5" thickBot="1">
      <c r="A85" s="319"/>
      <c r="B85" s="319"/>
      <c r="C85" s="319"/>
      <c r="D85" s="319"/>
      <c r="E85" s="319"/>
      <c r="F85" s="319"/>
      <c r="G85" s="319"/>
      <c r="H85" s="319"/>
      <c r="I85" s="308"/>
      <c r="J85" s="318" t="s">
        <v>210</v>
      </c>
      <c r="K85" s="318"/>
      <c r="L85" s="318"/>
      <c r="M85" s="153">
        <v>2</v>
      </c>
      <c r="N85" s="153">
        <v>8</v>
      </c>
      <c r="O85" s="154">
        <v>4</v>
      </c>
      <c r="P85" s="154">
        <v>6</v>
      </c>
      <c r="Q85" s="153">
        <v>7</v>
      </c>
      <c r="R85" s="153">
        <v>0</v>
      </c>
      <c r="S85" s="85"/>
      <c r="T85" s="96"/>
      <c r="U85" s="208"/>
      <c r="V85" s="208"/>
      <c r="W85" s="208"/>
      <c r="X85" s="51">
        <f>SUM(M85:R85)</f>
        <v>27</v>
      </c>
      <c r="Y85" s="51"/>
      <c r="Z85" s="66"/>
      <c r="AA85" s="51"/>
      <c r="AB85" s="51"/>
      <c r="AC85" s="51"/>
      <c r="AD85" s="51"/>
      <c r="AE85" s="51"/>
      <c r="AF85" s="51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</row>
    <row r="86" spans="1:61" s="2" customFormat="1" ht="16.5" thickBot="1">
      <c r="A86" s="319"/>
      <c r="B86" s="319"/>
      <c r="C86" s="319"/>
      <c r="D86" s="319"/>
      <c r="E86" s="319"/>
      <c r="F86" s="319"/>
      <c r="G86" s="319"/>
      <c r="H86" s="319"/>
      <c r="I86" s="308"/>
      <c r="J86" s="318" t="s">
        <v>3</v>
      </c>
      <c r="K86" s="318"/>
      <c r="L86" s="318"/>
      <c r="M86" s="153">
        <v>0</v>
      </c>
      <c r="N86" s="153">
        <v>0</v>
      </c>
      <c r="O86" s="154">
        <v>0</v>
      </c>
      <c r="P86" s="154">
        <v>0</v>
      </c>
      <c r="Q86" s="153">
        <v>0</v>
      </c>
      <c r="R86" s="153">
        <v>0</v>
      </c>
      <c r="S86" s="85"/>
      <c r="T86" s="96"/>
      <c r="U86" s="208"/>
      <c r="V86" s="208"/>
      <c r="W86" s="208"/>
      <c r="X86" s="51">
        <f>SUM(M86:R86)</f>
        <v>0</v>
      </c>
      <c r="Y86" s="51"/>
      <c r="Z86" s="66"/>
      <c r="AA86" s="51"/>
      <c r="AB86" s="51"/>
      <c r="AC86" s="51"/>
      <c r="AD86" s="51"/>
      <c r="AE86" s="51"/>
      <c r="AF86" s="51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</row>
    <row r="87" spans="1:32" ht="15">
      <c r="A87" s="144"/>
      <c r="B87" s="183"/>
      <c r="C87" s="144"/>
      <c r="D87" s="144"/>
      <c r="E87" s="144"/>
      <c r="F87" s="286"/>
      <c r="G87" s="184"/>
      <c r="H87" s="184"/>
      <c r="I87" s="185"/>
      <c r="J87" s="185" t="s">
        <v>214</v>
      </c>
      <c r="K87" s="185"/>
      <c r="L87" s="185"/>
      <c r="M87" s="185">
        <f>M81+M82+M83</f>
        <v>595</v>
      </c>
      <c r="N87" s="185">
        <f>N81+N82+N83</f>
        <v>845</v>
      </c>
      <c r="O87" s="185">
        <f>O81+O82+O83</f>
        <v>576</v>
      </c>
      <c r="P87" s="185">
        <f>P81+P82+P83</f>
        <v>828</v>
      </c>
      <c r="Q87" s="185">
        <f>Q81+Q82+Q83</f>
        <v>576</v>
      </c>
      <c r="R87" s="185"/>
      <c r="S87" s="139"/>
      <c r="T87" s="185"/>
      <c r="U87" s="144"/>
      <c r="V87" s="144"/>
      <c r="W87" s="144"/>
      <c r="X87" s="192">
        <f>M87+N87+O87+P87+Q87+R87</f>
        <v>3420</v>
      </c>
      <c r="Y87" s="192">
        <f>X87/36</f>
        <v>95</v>
      </c>
      <c r="Z87" s="144">
        <f>X81+X82+X83</f>
        <v>3420</v>
      </c>
      <c r="AA87" s="144"/>
      <c r="AB87" s="144"/>
      <c r="AC87" s="144"/>
      <c r="AD87" s="144"/>
      <c r="AE87" s="144"/>
      <c r="AF87" s="144"/>
    </row>
    <row r="88" spans="1:23" ht="15">
      <c r="A88" s="145"/>
      <c r="B88" s="186"/>
      <c r="C88" s="145"/>
      <c r="D88" s="145"/>
      <c r="E88" s="145"/>
      <c r="F88" s="301"/>
      <c r="G88" s="187"/>
      <c r="H88" s="187"/>
      <c r="I88" s="188"/>
      <c r="J88" s="188"/>
      <c r="K88" s="188"/>
      <c r="L88" s="188"/>
      <c r="M88" s="188">
        <f>M81/35</f>
        <v>17</v>
      </c>
      <c r="N88" s="188">
        <f>N81/35</f>
        <v>24.142857142857142</v>
      </c>
      <c r="O88" s="188">
        <f>O81/36</f>
        <v>14</v>
      </c>
      <c r="P88" s="188">
        <f>P81/36</f>
        <v>15</v>
      </c>
      <c r="Q88" s="188">
        <f>Q81/36</f>
        <v>4</v>
      </c>
      <c r="R88" s="188">
        <f>R81/36</f>
        <v>0</v>
      </c>
      <c r="S88" s="189"/>
      <c r="T88" s="190"/>
      <c r="U88" s="145"/>
      <c r="V88" s="145"/>
      <c r="W88" s="145"/>
    </row>
    <row r="89" spans="1:23" ht="15">
      <c r="A89" s="145"/>
      <c r="B89" s="186"/>
      <c r="C89" s="145"/>
      <c r="D89" s="145"/>
      <c r="E89" s="145"/>
      <c r="F89" s="301"/>
      <c r="G89" s="187"/>
      <c r="H89" s="187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9"/>
      <c r="T89" s="190"/>
      <c r="U89" s="145"/>
      <c r="V89" s="145"/>
      <c r="W89" s="145"/>
    </row>
    <row r="90" spans="1:23" ht="15">
      <c r="A90" s="145"/>
      <c r="B90" s="186"/>
      <c r="C90" s="145"/>
      <c r="D90" s="145"/>
      <c r="E90" s="145"/>
      <c r="F90" s="301"/>
      <c r="G90" s="187"/>
      <c r="H90" s="187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9"/>
      <c r="T90" s="190"/>
      <c r="U90" s="145"/>
      <c r="V90" s="145"/>
      <c r="W90" s="145"/>
    </row>
    <row r="91" spans="1:23" ht="15">
      <c r="A91" s="145"/>
      <c r="B91" s="186"/>
      <c r="C91" s="145"/>
      <c r="D91" s="145"/>
      <c r="E91" s="145"/>
      <c r="F91" s="301"/>
      <c r="G91" s="187"/>
      <c r="H91" s="187"/>
      <c r="I91" s="188"/>
      <c r="J91" s="188"/>
      <c r="K91" s="188"/>
      <c r="L91" s="188"/>
      <c r="S91" s="189"/>
      <c r="T91" s="190"/>
      <c r="U91" s="145"/>
      <c r="V91" s="145"/>
      <c r="W91" s="145"/>
    </row>
    <row r="92" spans="1:23" ht="15">
      <c r="A92" s="191"/>
      <c r="B92" s="191"/>
      <c r="C92" s="145"/>
      <c r="D92" s="145"/>
      <c r="E92" s="145"/>
      <c r="F92" s="301"/>
      <c r="G92" s="187"/>
      <c r="H92" s="187"/>
      <c r="I92" s="188"/>
      <c r="J92" s="188"/>
      <c r="K92" s="188"/>
      <c r="L92" s="188"/>
      <c r="M92" s="188">
        <v>17</v>
      </c>
      <c r="N92" s="188">
        <v>24</v>
      </c>
      <c r="O92" s="188">
        <v>16</v>
      </c>
      <c r="P92" s="188">
        <v>14.13888888888889</v>
      </c>
      <c r="Q92" s="188">
        <v>3</v>
      </c>
      <c r="R92" s="188">
        <f>SUM(M92:Q92)</f>
        <v>74.13888888888889</v>
      </c>
      <c r="S92" s="189"/>
      <c r="T92" s="190"/>
      <c r="U92" s="145"/>
      <c r="V92" s="145"/>
      <c r="W92" s="145"/>
    </row>
    <row r="93" spans="1:23" ht="15">
      <c r="A93" s="176"/>
      <c r="B93" s="191"/>
      <c r="C93" s="145"/>
      <c r="D93" s="145"/>
      <c r="E93" s="145"/>
      <c r="F93" s="301"/>
      <c r="G93" s="187"/>
      <c r="H93" s="187"/>
      <c r="I93" s="188"/>
      <c r="J93" s="188"/>
      <c r="K93" s="188"/>
      <c r="L93" s="188"/>
      <c r="M93" s="188">
        <f>M92*35</f>
        <v>595</v>
      </c>
      <c r="N93" s="188">
        <f>N92*35</f>
        <v>840</v>
      </c>
      <c r="O93" s="188">
        <f>O92*36</f>
        <v>576</v>
      </c>
      <c r="P93" s="188">
        <f>P92*36</f>
        <v>509</v>
      </c>
      <c r="Q93" s="188">
        <f>Q92*36</f>
        <v>108</v>
      </c>
      <c r="R93" s="188"/>
      <c r="S93" s="189"/>
      <c r="T93" s="190"/>
      <c r="U93" s="145"/>
      <c r="V93" s="145"/>
      <c r="W93" s="145"/>
    </row>
    <row r="94" spans="1:23" ht="15">
      <c r="A94" s="145"/>
      <c r="B94" s="186"/>
      <c r="C94" s="145"/>
      <c r="D94" s="145"/>
      <c r="E94" s="145"/>
      <c r="F94" s="301"/>
      <c r="G94" s="187"/>
      <c r="H94" s="187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9"/>
      <c r="T94" s="190"/>
      <c r="U94" s="145"/>
      <c r="V94" s="145"/>
      <c r="W94" s="145"/>
    </row>
    <row r="95" spans="1:23" ht="15">
      <c r="A95" s="145"/>
      <c r="B95" s="186"/>
      <c r="C95" s="145"/>
      <c r="D95" s="145"/>
      <c r="E95" s="145"/>
      <c r="F95" s="301"/>
      <c r="G95" s="187"/>
      <c r="H95" s="187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9"/>
      <c r="T95" s="190"/>
      <c r="U95" s="145"/>
      <c r="V95" s="145"/>
      <c r="W95" s="145"/>
    </row>
    <row r="96" spans="1:23" ht="15">
      <c r="A96" s="145"/>
      <c r="B96" s="186"/>
      <c r="C96" s="145"/>
      <c r="D96" s="145"/>
      <c r="E96" s="145"/>
      <c r="F96" s="301"/>
      <c r="G96" s="187"/>
      <c r="H96" s="187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9"/>
      <c r="T96" s="190"/>
      <c r="U96" s="145"/>
      <c r="V96" s="145"/>
      <c r="W96" s="145"/>
    </row>
    <row r="97" spans="1:23" ht="15">
      <c r="A97" s="145"/>
      <c r="B97" s="186"/>
      <c r="C97" s="145"/>
      <c r="D97" s="145"/>
      <c r="E97" s="145"/>
      <c r="F97" s="301"/>
      <c r="G97" s="187"/>
      <c r="H97" s="187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9"/>
      <c r="T97" s="190"/>
      <c r="U97" s="145"/>
      <c r="V97" s="145"/>
      <c r="W97" s="145"/>
    </row>
    <row r="98" spans="1:23" ht="15">
      <c r="A98" s="145"/>
      <c r="B98" s="186"/>
      <c r="C98" s="145"/>
      <c r="D98" s="145"/>
      <c r="E98" s="145"/>
      <c r="F98" s="301"/>
      <c r="G98" s="187"/>
      <c r="H98" s="187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9"/>
      <c r="T98" s="190"/>
      <c r="U98" s="145"/>
      <c r="V98" s="145"/>
      <c r="W98" s="145"/>
    </row>
    <row r="99" spans="1:23" ht="15">
      <c r="A99" s="145"/>
      <c r="B99" s="186"/>
      <c r="C99" s="145"/>
      <c r="D99" s="145"/>
      <c r="E99" s="145"/>
      <c r="F99" s="301"/>
      <c r="G99" s="187"/>
      <c r="H99" s="187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9"/>
      <c r="T99" s="190"/>
      <c r="U99" s="145"/>
      <c r="V99" s="145"/>
      <c r="W99" s="145"/>
    </row>
    <row r="100" spans="1:23" ht="15">
      <c r="A100" s="145"/>
      <c r="B100" s="186"/>
      <c r="C100" s="145"/>
      <c r="D100" s="145"/>
      <c r="E100" s="145"/>
      <c r="F100" s="301"/>
      <c r="G100" s="187"/>
      <c r="H100" s="187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9"/>
      <c r="T100" s="190"/>
      <c r="U100" s="145"/>
      <c r="V100" s="145"/>
      <c r="W100" s="145"/>
    </row>
    <row r="101" spans="1:23" ht="15">
      <c r="A101" s="145"/>
      <c r="B101" s="186"/>
      <c r="C101" s="145"/>
      <c r="D101" s="145"/>
      <c r="E101" s="145"/>
      <c r="F101" s="301"/>
      <c r="G101" s="187"/>
      <c r="H101" s="187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9"/>
      <c r="T101" s="190"/>
      <c r="U101" s="145"/>
      <c r="V101" s="145"/>
      <c r="W101" s="145"/>
    </row>
    <row r="102" spans="1:23" ht="15">
      <c r="A102" s="145"/>
      <c r="B102" s="186"/>
      <c r="C102" s="145"/>
      <c r="D102" s="145"/>
      <c r="E102" s="145"/>
      <c r="F102" s="301"/>
      <c r="G102" s="187"/>
      <c r="H102" s="187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9"/>
      <c r="T102" s="190"/>
      <c r="U102" s="145"/>
      <c r="V102" s="145"/>
      <c r="W102" s="145"/>
    </row>
    <row r="103" spans="1:23" ht="15">
      <c r="A103" s="145"/>
      <c r="B103" s="186"/>
      <c r="C103" s="145"/>
      <c r="D103" s="145"/>
      <c r="E103" s="145"/>
      <c r="F103" s="301"/>
      <c r="G103" s="187"/>
      <c r="H103" s="187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9"/>
      <c r="T103" s="190"/>
      <c r="U103" s="145"/>
      <c r="V103" s="145"/>
      <c r="W103" s="145"/>
    </row>
    <row r="104" spans="1:23" ht="15">
      <c r="A104" s="145"/>
      <c r="B104" s="186"/>
      <c r="C104" s="145"/>
      <c r="D104" s="145"/>
      <c r="E104" s="145"/>
      <c r="F104" s="301"/>
      <c r="G104" s="187"/>
      <c r="H104" s="187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9"/>
      <c r="T104" s="190"/>
      <c r="U104" s="145"/>
      <c r="V104" s="145"/>
      <c r="W104" s="145"/>
    </row>
    <row r="105" spans="1:23" ht="15">
      <c r="A105" s="145"/>
      <c r="B105" s="186"/>
      <c r="C105" s="145"/>
      <c r="D105" s="145"/>
      <c r="E105" s="145"/>
      <c r="F105" s="301"/>
      <c r="G105" s="187"/>
      <c r="H105" s="187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9"/>
      <c r="T105" s="190"/>
      <c r="U105" s="145"/>
      <c r="V105" s="145"/>
      <c r="W105" s="145"/>
    </row>
    <row r="106" spans="1:23" ht="15">
      <c r="A106" s="145"/>
      <c r="B106" s="186"/>
      <c r="C106" s="145"/>
      <c r="D106" s="145"/>
      <c r="E106" s="145"/>
      <c r="F106" s="301"/>
      <c r="G106" s="187"/>
      <c r="H106" s="187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9"/>
      <c r="T106" s="190"/>
      <c r="U106" s="145"/>
      <c r="V106" s="145"/>
      <c r="W106" s="145"/>
    </row>
    <row r="107" spans="1:23" ht="15">
      <c r="A107" s="145"/>
      <c r="B107" s="186"/>
      <c r="C107" s="145"/>
      <c r="D107" s="145"/>
      <c r="E107" s="145"/>
      <c r="F107" s="301"/>
      <c r="G107" s="187"/>
      <c r="H107" s="187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9"/>
      <c r="T107" s="190"/>
      <c r="U107" s="145"/>
      <c r="V107" s="145"/>
      <c r="W107" s="145"/>
    </row>
    <row r="108" spans="1:23" ht="15">
      <c r="A108" s="145"/>
      <c r="B108" s="186"/>
      <c r="C108" s="145"/>
      <c r="D108" s="145"/>
      <c r="E108" s="145"/>
      <c r="F108" s="301"/>
      <c r="G108" s="187"/>
      <c r="H108" s="187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9"/>
      <c r="T108" s="190"/>
      <c r="U108" s="145"/>
      <c r="V108" s="145"/>
      <c r="W108" s="145"/>
    </row>
    <row r="109" spans="1:23" ht="15">
      <c r="A109" s="145"/>
      <c r="B109" s="186"/>
      <c r="C109" s="145"/>
      <c r="D109" s="145"/>
      <c r="E109" s="145"/>
      <c r="F109" s="301"/>
      <c r="G109" s="187"/>
      <c r="H109" s="187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9"/>
      <c r="T109" s="190"/>
      <c r="U109" s="145"/>
      <c r="V109" s="145"/>
      <c r="W109" s="145"/>
    </row>
    <row r="110" spans="1:23" ht="15">
      <c r="A110" s="145"/>
      <c r="B110" s="186"/>
      <c r="C110" s="145"/>
      <c r="D110" s="145"/>
      <c r="E110" s="145"/>
      <c r="F110" s="301"/>
      <c r="G110" s="187"/>
      <c r="H110" s="187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9"/>
      <c r="T110" s="190"/>
      <c r="U110" s="145"/>
      <c r="V110" s="145"/>
      <c r="W110" s="145"/>
    </row>
    <row r="111" spans="1:23" ht="15">
      <c r="A111" s="145"/>
      <c r="B111" s="186"/>
      <c r="C111" s="145"/>
      <c r="D111" s="145"/>
      <c r="E111" s="145"/>
      <c r="F111" s="301"/>
      <c r="G111" s="187"/>
      <c r="H111" s="187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9"/>
      <c r="T111" s="190"/>
      <c r="U111" s="145"/>
      <c r="V111" s="145"/>
      <c r="W111" s="145"/>
    </row>
    <row r="112" spans="1:23" ht="15">
      <c r="A112" s="145"/>
      <c r="B112" s="186"/>
      <c r="C112" s="145"/>
      <c r="D112" s="145"/>
      <c r="E112" s="145"/>
      <c r="F112" s="301"/>
      <c r="G112" s="187"/>
      <c r="H112" s="187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9"/>
      <c r="T112" s="190"/>
      <c r="U112" s="145"/>
      <c r="V112" s="145"/>
      <c r="W112" s="145"/>
    </row>
    <row r="113" spans="1:23" ht="15">
      <c r="A113" s="145"/>
      <c r="B113" s="186"/>
      <c r="C113" s="145"/>
      <c r="D113" s="145"/>
      <c r="E113" s="145"/>
      <c r="F113" s="301"/>
      <c r="G113" s="187"/>
      <c r="H113" s="187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9"/>
      <c r="T113" s="190"/>
      <c r="U113" s="145"/>
      <c r="V113" s="145"/>
      <c r="W113" s="145"/>
    </row>
    <row r="114" spans="1:23" ht="15">
      <c r="A114" s="145"/>
      <c r="B114" s="186"/>
      <c r="C114" s="145"/>
      <c r="D114" s="145"/>
      <c r="E114" s="145"/>
      <c r="F114" s="301"/>
      <c r="G114" s="187"/>
      <c r="H114" s="187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9"/>
      <c r="T114" s="190"/>
      <c r="U114" s="145"/>
      <c r="V114" s="145"/>
      <c r="W114" s="145"/>
    </row>
    <row r="115" spans="1:23" ht="15">
      <c r="A115" s="145"/>
      <c r="B115" s="186"/>
      <c r="C115" s="145"/>
      <c r="D115" s="145"/>
      <c r="E115" s="145"/>
      <c r="F115" s="301"/>
      <c r="G115" s="187"/>
      <c r="H115" s="187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9"/>
      <c r="T115" s="190"/>
      <c r="U115" s="145"/>
      <c r="V115" s="145"/>
      <c r="W115" s="145"/>
    </row>
    <row r="116" spans="1:23" ht="15">
      <c r="A116" s="145"/>
      <c r="B116" s="186"/>
      <c r="C116" s="145"/>
      <c r="D116" s="145"/>
      <c r="E116" s="145"/>
      <c r="F116" s="301"/>
      <c r="G116" s="187"/>
      <c r="H116" s="187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9"/>
      <c r="T116" s="190"/>
      <c r="U116" s="145"/>
      <c r="V116" s="145"/>
      <c r="W116" s="145"/>
    </row>
    <row r="117" spans="1:23" ht="15">
      <c r="A117" s="145"/>
      <c r="B117" s="186"/>
      <c r="C117" s="145"/>
      <c r="D117" s="145"/>
      <c r="E117" s="145"/>
      <c r="F117" s="301"/>
      <c r="G117" s="187"/>
      <c r="H117" s="187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9"/>
      <c r="T117" s="190"/>
      <c r="U117" s="145"/>
      <c r="V117" s="145"/>
      <c r="W117" s="145"/>
    </row>
    <row r="118" spans="1:23" ht="15">
      <c r="A118" s="145"/>
      <c r="B118" s="186"/>
      <c r="C118" s="145"/>
      <c r="D118" s="145"/>
      <c r="E118" s="145"/>
      <c r="F118" s="301"/>
      <c r="G118" s="187"/>
      <c r="H118" s="187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9"/>
      <c r="T118" s="190"/>
      <c r="U118" s="145"/>
      <c r="V118" s="145"/>
      <c r="W118" s="145"/>
    </row>
    <row r="119" spans="1:23" ht="15">
      <c r="A119" s="145"/>
      <c r="B119" s="186"/>
      <c r="C119" s="145"/>
      <c r="D119" s="145"/>
      <c r="E119" s="145"/>
      <c r="F119" s="301"/>
      <c r="G119" s="187"/>
      <c r="H119" s="187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9"/>
      <c r="T119" s="190"/>
      <c r="U119" s="145"/>
      <c r="V119" s="145"/>
      <c r="W119" s="145"/>
    </row>
    <row r="120" spans="1:23" ht="15">
      <c r="A120" s="145"/>
      <c r="B120" s="186"/>
      <c r="C120" s="145"/>
      <c r="D120" s="145"/>
      <c r="E120" s="145"/>
      <c r="F120" s="301"/>
      <c r="G120" s="187"/>
      <c r="H120" s="187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9"/>
      <c r="T120" s="190"/>
      <c r="U120" s="145"/>
      <c r="V120" s="145"/>
      <c r="W120" s="145"/>
    </row>
    <row r="121" spans="1:23" ht="15">
      <c r="A121" s="145"/>
      <c r="B121" s="186"/>
      <c r="C121" s="145"/>
      <c r="D121" s="145"/>
      <c r="E121" s="145"/>
      <c r="F121" s="301"/>
      <c r="G121" s="187"/>
      <c r="H121" s="187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9"/>
      <c r="T121" s="190"/>
      <c r="U121" s="145"/>
      <c r="V121" s="145"/>
      <c r="W121" s="145"/>
    </row>
    <row r="122" spans="1:23" ht="15">
      <c r="A122" s="145"/>
      <c r="B122" s="186"/>
      <c r="C122" s="145"/>
      <c r="D122" s="145"/>
      <c r="E122" s="145"/>
      <c r="F122" s="301"/>
      <c r="G122" s="187"/>
      <c r="H122" s="187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9"/>
      <c r="T122" s="190"/>
      <c r="U122" s="145"/>
      <c r="V122" s="145"/>
      <c r="W122" s="145"/>
    </row>
    <row r="123" spans="1:23" ht="15">
      <c r="A123" s="145"/>
      <c r="B123" s="186"/>
      <c r="C123" s="145"/>
      <c r="D123" s="145"/>
      <c r="E123" s="145"/>
      <c r="F123" s="301"/>
      <c r="G123" s="187"/>
      <c r="H123" s="187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9"/>
      <c r="T123" s="190"/>
      <c r="U123" s="145"/>
      <c r="V123" s="145"/>
      <c r="W123" s="145"/>
    </row>
    <row r="124" spans="1:23" ht="15">
      <c r="A124" s="145"/>
      <c r="B124" s="186"/>
      <c r="C124" s="145"/>
      <c r="D124" s="145"/>
      <c r="E124" s="145"/>
      <c r="F124" s="301"/>
      <c r="G124" s="187"/>
      <c r="H124" s="187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9"/>
      <c r="T124" s="190"/>
      <c r="U124" s="145"/>
      <c r="V124" s="145"/>
      <c r="W124" s="145"/>
    </row>
    <row r="125" spans="1:23" ht="15">
      <c r="A125" s="145"/>
      <c r="B125" s="186"/>
      <c r="C125" s="145"/>
      <c r="D125" s="145"/>
      <c r="E125" s="145"/>
      <c r="F125" s="301"/>
      <c r="G125" s="187"/>
      <c r="H125" s="187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9"/>
      <c r="T125" s="190"/>
      <c r="U125" s="145"/>
      <c r="V125" s="145"/>
      <c r="W125" s="145"/>
    </row>
    <row r="126" spans="1:23" ht="15">
      <c r="A126" s="145"/>
      <c r="B126" s="186"/>
      <c r="C126" s="145"/>
      <c r="D126" s="145"/>
      <c r="E126" s="145"/>
      <c r="F126" s="301"/>
      <c r="G126" s="187"/>
      <c r="H126" s="187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9"/>
      <c r="T126" s="190"/>
      <c r="U126" s="145"/>
      <c r="V126" s="145"/>
      <c r="W126" s="145"/>
    </row>
    <row r="127" spans="1:23" ht="15">
      <c r="A127" s="145"/>
      <c r="B127" s="186"/>
      <c r="C127" s="145"/>
      <c r="D127" s="145"/>
      <c r="E127" s="145"/>
      <c r="F127" s="301"/>
      <c r="G127" s="187"/>
      <c r="H127" s="187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9"/>
      <c r="T127" s="190"/>
      <c r="U127" s="145"/>
      <c r="V127" s="145"/>
      <c r="W127" s="145"/>
    </row>
    <row r="128" spans="1:23" ht="15">
      <c r="A128" s="145"/>
      <c r="B128" s="186"/>
      <c r="C128" s="145"/>
      <c r="D128" s="145"/>
      <c r="E128" s="145"/>
      <c r="F128" s="301"/>
      <c r="G128" s="187"/>
      <c r="H128" s="187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9"/>
      <c r="T128" s="190"/>
      <c r="U128" s="145"/>
      <c r="V128" s="145"/>
      <c r="W128" s="145"/>
    </row>
    <row r="129" spans="1:23" ht="15">
      <c r="A129" s="145"/>
      <c r="B129" s="186"/>
      <c r="C129" s="145"/>
      <c r="D129" s="145"/>
      <c r="E129" s="145"/>
      <c r="F129" s="301"/>
      <c r="G129" s="187"/>
      <c r="H129" s="187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9"/>
      <c r="T129" s="190"/>
      <c r="U129" s="145"/>
      <c r="V129" s="145"/>
      <c r="W129" s="145"/>
    </row>
    <row r="130" spans="1:23" ht="15">
      <c r="A130" s="145"/>
      <c r="B130" s="186"/>
      <c r="C130" s="145"/>
      <c r="D130" s="145"/>
      <c r="E130" s="145"/>
      <c r="F130" s="301"/>
      <c r="G130" s="187"/>
      <c r="H130" s="187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9"/>
      <c r="T130" s="190"/>
      <c r="U130" s="145"/>
      <c r="V130" s="145"/>
      <c r="W130" s="145"/>
    </row>
    <row r="131" spans="1:23" ht="15">
      <c r="A131" s="145"/>
      <c r="B131" s="186"/>
      <c r="C131" s="145"/>
      <c r="D131" s="145"/>
      <c r="E131" s="145"/>
      <c r="F131" s="301"/>
      <c r="G131" s="187"/>
      <c r="H131" s="187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9"/>
      <c r="T131" s="190"/>
      <c r="U131" s="145"/>
      <c r="V131" s="145"/>
      <c r="W131" s="145"/>
    </row>
    <row r="132" spans="1:23" ht="15">
      <c r="A132" s="145"/>
      <c r="B132" s="186"/>
      <c r="C132" s="145"/>
      <c r="D132" s="145"/>
      <c r="E132" s="145"/>
      <c r="F132" s="301"/>
      <c r="G132" s="187"/>
      <c r="H132" s="187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9"/>
      <c r="T132" s="190"/>
      <c r="U132" s="145"/>
      <c r="V132" s="145"/>
      <c r="W132" s="145"/>
    </row>
    <row r="133" spans="1:23" ht="15">
      <c r="A133" s="145"/>
      <c r="B133" s="186"/>
      <c r="C133" s="145"/>
      <c r="D133" s="145"/>
      <c r="E133" s="145"/>
      <c r="F133" s="301"/>
      <c r="G133" s="187"/>
      <c r="H133" s="187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9"/>
      <c r="T133" s="190"/>
      <c r="U133" s="145"/>
      <c r="V133" s="145"/>
      <c r="W133" s="145"/>
    </row>
    <row r="134" spans="1:23" ht="15">
      <c r="A134" s="145"/>
      <c r="B134" s="186"/>
      <c r="C134" s="145"/>
      <c r="D134" s="145"/>
      <c r="E134" s="145"/>
      <c r="F134" s="301"/>
      <c r="G134" s="187"/>
      <c r="H134" s="187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9"/>
      <c r="T134" s="190"/>
      <c r="U134" s="145"/>
      <c r="V134" s="145"/>
      <c r="W134" s="145"/>
    </row>
    <row r="135" spans="1:23" ht="15">
      <c r="A135" s="145"/>
      <c r="B135" s="186"/>
      <c r="C135" s="145"/>
      <c r="D135" s="145"/>
      <c r="E135" s="145"/>
      <c r="F135" s="301"/>
      <c r="G135" s="187"/>
      <c r="H135" s="187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9"/>
      <c r="T135" s="190"/>
      <c r="U135" s="145"/>
      <c r="V135" s="145"/>
      <c r="W135" s="145"/>
    </row>
    <row r="136" spans="1:23" ht="15">
      <c r="A136" s="145"/>
      <c r="B136" s="186"/>
      <c r="C136" s="145"/>
      <c r="D136" s="145"/>
      <c r="E136" s="145"/>
      <c r="F136" s="301"/>
      <c r="G136" s="187"/>
      <c r="H136" s="187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9"/>
      <c r="T136" s="190"/>
      <c r="U136" s="145"/>
      <c r="V136" s="145"/>
      <c r="W136" s="145"/>
    </row>
    <row r="137" spans="1:23" ht="15">
      <c r="A137" s="145"/>
      <c r="B137" s="186"/>
      <c r="C137" s="145"/>
      <c r="D137" s="145"/>
      <c r="E137" s="145"/>
      <c r="F137" s="301"/>
      <c r="G137" s="187"/>
      <c r="H137" s="187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9"/>
      <c r="T137" s="190"/>
      <c r="U137" s="145"/>
      <c r="V137" s="145"/>
      <c r="W137" s="145"/>
    </row>
    <row r="138" spans="1:23" ht="15">
      <c r="A138" s="145"/>
      <c r="B138" s="186"/>
      <c r="C138" s="145"/>
      <c r="D138" s="145"/>
      <c r="E138" s="145"/>
      <c r="F138" s="301"/>
      <c r="G138" s="187"/>
      <c r="H138" s="187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9"/>
      <c r="T138" s="190"/>
      <c r="U138" s="145"/>
      <c r="V138" s="145"/>
      <c r="W138" s="145"/>
    </row>
    <row r="139" spans="1:23" ht="15">
      <c r="A139" s="145"/>
      <c r="B139" s="186"/>
      <c r="C139" s="145"/>
      <c r="D139" s="145"/>
      <c r="E139" s="145"/>
      <c r="F139" s="301"/>
      <c r="G139" s="187"/>
      <c r="H139" s="187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9"/>
      <c r="T139" s="190"/>
      <c r="U139" s="145"/>
      <c r="V139" s="145"/>
      <c r="W139" s="145"/>
    </row>
    <row r="140" spans="1:23" ht="15">
      <c r="A140" s="145"/>
      <c r="B140" s="186"/>
      <c r="C140" s="145"/>
      <c r="D140" s="145"/>
      <c r="E140" s="145"/>
      <c r="F140" s="301"/>
      <c r="G140" s="187"/>
      <c r="H140" s="187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9"/>
      <c r="T140" s="190"/>
      <c r="U140" s="145"/>
      <c r="V140" s="145"/>
      <c r="W140" s="145"/>
    </row>
    <row r="141" spans="1:23" ht="15">
      <c r="A141" s="145"/>
      <c r="B141" s="186"/>
      <c r="C141" s="145"/>
      <c r="D141" s="145"/>
      <c r="E141" s="145"/>
      <c r="F141" s="301"/>
      <c r="G141" s="187"/>
      <c r="H141" s="187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9"/>
      <c r="T141" s="190"/>
      <c r="U141" s="145"/>
      <c r="V141" s="145"/>
      <c r="W141" s="145"/>
    </row>
    <row r="142" spans="1:23" ht="15">
      <c r="A142" s="145"/>
      <c r="B142" s="186"/>
      <c r="C142" s="145"/>
      <c r="D142" s="145"/>
      <c r="E142" s="145"/>
      <c r="F142" s="301"/>
      <c r="G142" s="187"/>
      <c r="H142" s="187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9"/>
      <c r="T142" s="190"/>
      <c r="U142" s="145"/>
      <c r="V142" s="145"/>
      <c r="W142" s="145"/>
    </row>
    <row r="143" spans="1:23" ht="15">
      <c r="A143" s="145"/>
      <c r="B143" s="186"/>
      <c r="C143" s="145"/>
      <c r="D143" s="145"/>
      <c r="E143" s="145"/>
      <c r="F143" s="301"/>
      <c r="G143" s="187"/>
      <c r="H143" s="187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9"/>
      <c r="T143" s="190"/>
      <c r="U143" s="145"/>
      <c r="V143" s="145"/>
      <c r="W143" s="145"/>
    </row>
    <row r="144" spans="1:23" ht="15">
      <c r="A144" s="145"/>
      <c r="B144" s="186"/>
      <c r="C144" s="145"/>
      <c r="D144" s="145"/>
      <c r="E144" s="145"/>
      <c r="F144" s="301"/>
      <c r="G144" s="187"/>
      <c r="H144" s="187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9"/>
      <c r="T144" s="190"/>
      <c r="U144" s="145"/>
      <c r="V144" s="145"/>
      <c r="W144" s="145"/>
    </row>
    <row r="145" spans="1:23" ht="15">
      <c r="A145" s="145"/>
      <c r="B145" s="186"/>
      <c r="C145" s="145"/>
      <c r="D145" s="145"/>
      <c r="E145" s="145"/>
      <c r="F145" s="301"/>
      <c r="G145" s="187"/>
      <c r="H145" s="187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9"/>
      <c r="T145" s="190"/>
      <c r="U145" s="145"/>
      <c r="V145" s="145"/>
      <c r="W145" s="145"/>
    </row>
    <row r="146" spans="1:23" ht="15">
      <c r="A146" s="145"/>
      <c r="B146" s="186"/>
      <c r="C146" s="145"/>
      <c r="D146" s="145"/>
      <c r="E146" s="145"/>
      <c r="F146" s="301"/>
      <c r="G146" s="187"/>
      <c r="H146" s="187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9"/>
      <c r="T146" s="190"/>
      <c r="U146" s="145"/>
      <c r="V146" s="145"/>
      <c r="W146" s="145"/>
    </row>
    <row r="147" spans="1:23" ht="15">
      <c r="A147" s="145"/>
      <c r="B147" s="186"/>
      <c r="C147" s="145"/>
      <c r="D147" s="145"/>
      <c r="E147" s="145"/>
      <c r="F147" s="301"/>
      <c r="G147" s="187"/>
      <c r="H147" s="187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9"/>
      <c r="T147" s="190"/>
      <c r="U147" s="145"/>
      <c r="V147" s="145"/>
      <c r="W147" s="145"/>
    </row>
    <row r="148" spans="1:23" ht="15">
      <c r="A148" s="145"/>
      <c r="B148" s="186"/>
      <c r="C148" s="145"/>
      <c r="D148" s="145"/>
      <c r="E148" s="145"/>
      <c r="F148" s="301"/>
      <c r="G148" s="187"/>
      <c r="H148" s="187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9"/>
      <c r="T148" s="190"/>
      <c r="U148" s="145"/>
      <c r="V148" s="145"/>
      <c r="W148" s="145"/>
    </row>
    <row r="149" spans="1:23" ht="15">
      <c r="A149" s="145"/>
      <c r="B149" s="186"/>
      <c r="C149" s="145"/>
      <c r="D149" s="145"/>
      <c r="E149" s="145"/>
      <c r="F149" s="301"/>
      <c r="G149" s="187"/>
      <c r="H149" s="187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9"/>
      <c r="T149" s="190"/>
      <c r="U149" s="145"/>
      <c r="V149" s="145"/>
      <c r="W149" s="145"/>
    </row>
    <row r="150" spans="1:23" ht="15">
      <c r="A150" s="145"/>
      <c r="B150" s="186"/>
      <c r="C150" s="145"/>
      <c r="D150" s="145"/>
      <c r="E150" s="145"/>
      <c r="F150" s="301"/>
      <c r="G150" s="187"/>
      <c r="H150" s="187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9"/>
      <c r="T150" s="190"/>
      <c r="U150" s="145"/>
      <c r="V150" s="145"/>
      <c r="W150" s="145"/>
    </row>
    <row r="151" spans="1:23" ht="15">
      <c r="A151" s="145"/>
      <c r="B151" s="186"/>
      <c r="C151" s="145"/>
      <c r="D151" s="145"/>
      <c r="E151" s="145"/>
      <c r="F151" s="301"/>
      <c r="G151" s="187"/>
      <c r="H151" s="187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9"/>
      <c r="T151" s="190"/>
      <c r="U151" s="145"/>
      <c r="V151" s="145"/>
      <c r="W151" s="145"/>
    </row>
    <row r="152" spans="1:23" ht="15">
      <c r="A152" s="145"/>
      <c r="B152" s="186"/>
      <c r="C152" s="145"/>
      <c r="D152" s="145"/>
      <c r="E152" s="145"/>
      <c r="F152" s="301"/>
      <c r="G152" s="187"/>
      <c r="H152" s="187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9"/>
      <c r="T152" s="190"/>
      <c r="U152" s="145"/>
      <c r="V152" s="145"/>
      <c r="W152" s="145"/>
    </row>
    <row r="153" spans="1:23" ht="15">
      <c r="A153" s="145"/>
      <c r="B153" s="186"/>
      <c r="C153" s="145"/>
      <c r="D153" s="145"/>
      <c r="E153" s="145"/>
      <c r="F153" s="301"/>
      <c r="G153" s="187"/>
      <c r="H153" s="187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9"/>
      <c r="T153" s="190"/>
      <c r="U153" s="145"/>
      <c r="V153" s="145"/>
      <c r="W153" s="145"/>
    </row>
    <row r="154" spans="1:23" ht="15">
      <c r="A154" s="145"/>
      <c r="B154" s="186"/>
      <c r="C154" s="145"/>
      <c r="D154" s="145"/>
      <c r="E154" s="145"/>
      <c r="F154" s="301"/>
      <c r="G154" s="187"/>
      <c r="H154" s="187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9"/>
      <c r="T154" s="190"/>
      <c r="U154" s="145"/>
      <c r="V154" s="145"/>
      <c r="W154" s="145"/>
    </row>
    <row r="155" spans="1:23" ht="15">
      <c r="A155" s="145"/>
      <c r="B155" s="186"/>
      <c r="C155" s="145"/>
      <c r="D155" s="145"/>
      <c r="E155" s="145"/>
      <c r="F155" s="301"/>
      <c r="G155" s="187"/>
      <c r="H155" s="187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9"/>
      <c r="T155" s="190"/>
      <c r="U155" s="145"/>
      <c r="V155" s="145"/>
      <c r="W155" s="145"/>
    </row>
    <row r="156" spans="1:23" ht="15">
      <c r="A156" s="145"/>
      <c r="B156" s="186"/>
      <c r="C156" s="145"/>
      <c r="D156" s="145"/>
      <c r="E156" s="145"/>
      <c r="F156" s="301"/>
      <c r="G156" s="187"/>
      <c r="H156" s="187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9"/>
      <c r="T156" s="190"/>
      <c r="U156" s="145"/>
      <c r="V156" s="145"/>
      <c r="W156" s="145"/>
    </row>
    <row r="157" spans="1:23" ht="15">
      <c r="A157" s="145"/>
      <c r="B157" s="186"/>
      <c r="C157" s="145"/>
      <c r="D157" s="145"/>
      <c r="E157" s="145"/>
      <c r="F157" s="301"/>
      <c r="G157" s="187"/>
      <c r="H157" s="187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9"/>
      <c r="T157" s="190"/>
      <c r="U157" s="145"/>
      <c r="V157" s="145"/>
      <c r="W157" s="145"/>
    </row>
    <row r="158" spans="1:23" ht="15">
      <c r="A158" s="145"/>
      <c r="B158" s="186"/>
      <c r="C158" s="145"/>
      <c r="D158" s="145"/>
      <c r="E158" s="145"/>
      <c r="F158" s="301"/>
      <c r="G158" s="187"/>
      <c r="H158" s="187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9"/>
      <c r="T158" s="190"/>
      <c r="U158" s="145"/>
      <c r="V158" s="145"/>
      <c r="W158" s="145"/>
    </row>
    <row r="159" spans="1:23" ht="15">
      <c r="A159" s="145"/>
      <c r="B159" s="186"/>
      <c r="C159" s="145"/>
      <c r="D159" s="145"/>
      <c r="E159" s="145"/>
      <c r="F159" s="301"/>
      <c r="G159" s="187"/>
      <c r="H159" s="187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9"/>
      <c r="T159" s="190"/>
      <c r="U159" s="145"/>
      <c r="V159" s="145"/>
      <c r="W159" s="145"/>
    </row>
    <row r="160" spans="1:23" ht="15">
      <c r="A160" s="145"/>
      <c r="B160" s="186"/>
      <c r="C160" s="145"/>
      <c r="D160" s="145"/>
      <c r="E160" s="145"/>
      <c r="F160" s="301"/>
      <c r="G160" s="187"/>
      <c r="H160" s="187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9"/>
      <c r="T160" s="190"/>
      <c r="U160" s="145"/>
      <c r="V160" s="145"/>
      <c r="W160" s="145"/>
    </row>
    <row r="161" spans="1:23" ht="15">
      <c r="A161" s="145"/>
      <c r="B161" s="186"/>
      <c r="C161" s="145"/>
      <c r="D161" s="145"/>
      <c r="E161" s="145"/>
      <c r="F161" s="301"/>
      <c r="G161" s="187"/>
      <c r="H161" s="187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9"/>
      <c r="T161" s="190"/>
      <c r="U161" s="145"/>
      <c r="V161" s="145"/>
      <c r="W161" s="145"/>
    </row>
    <row r="162" spans="1:23" ht="15">
      <c r="A162" s="145"/>
      <c r="B162" s="186"/>
      <c r="C162" s="145"/>
      <c r="D162" s="145"/>
      <c r="E162" s="145"/>
      <c r="F162" s="301"/>
      <c r="G162" s="187"/>
      <c r="H162" s="187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9"/>
      <c r="T162" s="190"/>
      <c r="U162" s="145"/>
      <c r="V162" s="145"/>
      <c r="W162" s="145"/>
    </row>
    <row r="163" spans="1:23" ht="15">
      <c r="A163" s="145"/>
      <c r="B163" s="186"/>
      <c r="C163" s="145"/>
      <c r="D163" s="145"/>
      <c r="E163" s="145"/>
      <c r="F163" s="301"/>
      <c r="G163" s="187"/>
      <c r="H163" s="187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9"/>
      <c r="T163" s="190"/>
      <c r="U163" s="145"/>
      <c r="V163" s="145"/>
      <c r="W163" s="145"/>
    </row>
    <row r="164" spans="1:23" ht="15">
      <c r="A164" s="145"/>
      <c r="B164" s="186"/>
      <c r="C164" s="145"/>
      <c r="D164" s="145"/>
      <c r="E164" s="145"/>
      <c r="F164" s="301"/>
      <c r="G164" s="187"/>
      <c r="H164" s="187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9"/>
      <c r="T164" s="190"/>
      <c r="U164" s="145"/>
      <c r="V164" s="145"/>
      <c r="W164" s="145"/>
    </row>
    <row r="165" spans="1:23" ht="15">
      <c r="A165" s="145"/>
      <c r="B165" s="186"/>
      <c r="C165" s="145"/>
      <c r="D165" s="145"/>
      <c r="E165" s="145"/>
      <c r="F165" s="301"/>
      <c r="G165" s="187"/>
      <c r="H165" s="187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9"/>
      <c r="T165" s="190"/>
      <c r="U165" s="145"/>
      <c r="V165" s="145"/>
      <c r="W165" s="145"/>
    </row>
    <row r="166" spans="1:23" ht="15">
      <c r="A166" s="145"/>
      <c r="B166" s="186"/>
      <c r="C166" s="145"/>
      <c r="D166" s="145"/>
      <c r="E166" s="145"/>
      <c r="F166" s="301"/>
      <c r="G166" s="187"/>
      <c r="H166" s="187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9"/>
      <c r="T166" s="190"/>
      <c r="U166" s="145"/>
      <c r="V166" s="145"/>
      <c r="W166" s="145"/>
    </row>
    <row r="167" spans="1:23" ht="15">
      <c r="A167" s="145"/>
      <c r="B167" s="186"/>
      <c r="C167" s="145"/>
      <c r="D167" s="145"/>
      <c r="E167" s="145"/>
      <c r="F167" s="301"/>
      <c r="G167" s="187"/>
      <c r="H167" s="187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9"/>
      <c r="T167" s="190"/>
      <c r="U167" s="145"/>
      <c r="V167" s="145"/>
      <c r="W167" s="145"/>
    </row>
    <row r="168" spans="1:23" ht="15">
      <c r="A168" s="145"/>
      <c r="B168" s="186"/>
      <c r="C168" s="145"/>
      <c r="D168" s="145"/>
      <c r="E168" s="145"/>
      <c r="F168" s="301"/>
      <c r="G168" s="187"/>
      <c r="H168" s="187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9"/>
      <c r="T168" s="190"/>
      <c r="U168" s="145"/>
      <c r="V168" s="145"/>
      <c r="W168" s="145"/>
    </row>
    <row r="169" spans="1:23" ht="15">
      <c r="A169" s="145"/>
      <c r="B169" s="186"/>
      <c r="C169" s="145"/>
      <c r="D169" s="145"/>
      <c r="E169" s="145"/>
      <c r="F169" s="301"/>
      <c r="G169" s="187"/>
      <c r="H169" s="187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9"/>
      <c r="T169" s="190"/>
      <c r="U169" s="145"/>
      <c r="V169" s="145"/>
      <c r="W169" s="145"/>
    </row>
    <row r="170" spans="1:23" ht="15">
      <c r="A170" s="145"/>
      <c r="B170" s="186"/>
      <c r="C170" s="145"/>
      <c r="D170" s="145"/>
      <c r="E170" s="145"/>
      <c r="F170" s="301"/>
      <c r="G170" s="187"/>
      <c r="H170" s="187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9"/>
      <c r="T170" s="190"/>
      <c r="U170" s="145"/>
      <c r="V170" s="145"/>
      <c r="W170" s="145"/>
    </row>
    <row r="171" spans="1:23" ht="15">
      <c r="A171" s="145"/>
      <c r="B171" s="186"/>
      <c r="C171" s="145"/>
      <c r="D171" s="145"/>
      <c r="E171" s="145"/>
      <c r="F171" s="301"/>
      <c r="G171" s="187"/>
      <c r="H171" s="187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9"/>
      <c r="T171" s="190"/>
      <c r="U171" s="145"/>
      <c r="V171" s="145"/>
      <c r="W171" s="145"/>
    </row>
    <row r="172" spans="1:23" ht="15">
      <c r="A172" s="145"/>
      <c r="B172" s="186"/>
      <c r="C172" s="145"/>
      <c r="D172" s="145"/>
      <c r="E172" s="145"/>
      <c r="F172" s="301"/>
      <c r="G172" s="187"/>
      <c r="H172" s="187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9"/>
      <c r="T172" s="190"/>
      <c r="U172" s="145"/>
      <c r="V172" s="145"/>
      <c r="W172" s="145"/>
    </row>
    <row r="173" spans="1:23" ht="15">
      <c r="A173" s="145"/>
      <c r="B173" s="186"/>
      <c r="C173" s="145"/>
      <c r="D173" s="145"/>
      <c r="E173" s="145"/>
      <c r="F173" s="301"/>
      <c r="G173" s="187"/>
      <c r="H173" s="187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9"/>
      <c r="T173" s="190"/>
      <c r="U173" s="145"/>
      <c r="V173" s="145"/>
      <c r="W173" s="145"/>
    </row>
    <row r="174" spans="1:23" ht="15">
      <c r="A174" s="145"/>
      <c r="B174" s="186"/>
      <c r="C174" s="145"/>
      <c r="D174" s="145"/>
      <c r="E174" s="145"/>
      <c r="F174" s="301"/>
      <c r="G174" s="187"/>
      <c r="H174" s="187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9"/>
      <c r="T174" s="190"/>
      <c r="U174" s="145"/>
      <c r="V174" s="145"/>
      <c r="W174" s="145"/>
    </row>
    <row r="175" spans="1:23" ht="15">
      <c r="A175" s="145"/>
      <c r="B175" s="186"/>
      <c r="C175" s="145"/>
      <c r="D175" s="145"/>
      <c r="E175" s="145"/>
      <c r="F175" s="301"/>
      <c r="G175" s="187"/>
      <c r="H175" s="187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9"/>
      <c r="T175" s="190"/>
      <c r="U175" s="145"/>
      <c r="V175" s="145"/>
      <c r="W175" s="145"/>
    </row>
    <row r="176" spans="1:23" ht="15">
      <c r="A176" s="145"/>
      <c r="B176" s="186"/>
      <c r="C176" s="145"/>
      <c r="D176" s="145"/>
      <c r="E176" s="145"/>
      <c r="F176" s="301"/>
      <c r="G176" s="187"/>
      <c r="H176" s="187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9"/>
      <c r="T176" s="190"/>
      <c r="U176" s="145"/>
      <c r="V176" s="145"/>
      <c r="W176" s="145"/>
    </row>
    <row r="177" spans="1:23" ht="15">
      <c r="A177" s="145"/>
      <c r="B177" s="186"/>
      <c r="C177" s="145"/>
      <c r="D177" s="145"/>
      <c r="E177" s="145"/>
      <c r="F177" s="301"/>
      <c r="G177" s="187"/>
      <c r="H177" s="187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9"/>
      <c r="T177" s="190"/>
      <c r="U177" s="145"/>
      <c r="V177" s="145"/>
      <c r="W177" s="145"/>
    </row>
    <row r="178" spans="1:23" ht="15">
      <c r="A178" s="145"/>
      <c r="B178" s="186"/>
      <c r="C178" s="145"/>
      <c r="D178" s="145"/>
      <c r="E178" s="145"/>
      <c r="F178" s="301"/>
      <c r="G178" s="187"/>
      <c r="H178" s="187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9"/>
      <c r="T178" s="190"/>
      <c r="U178" s="145"/>
      <c r="V178" s="145"/>
      <c r="W178" s="145"/>
    </row>
    <row r="179" spans="1:23" ht="15">
      <c r="A179" s="145"/>
      <c r="B179" s="186"/>
      <c r="C179" s="145"/>
      <c r="D179" s="145"/>
      <c r="E179" s="145"/>
      <c r="F179" s="301"/>
      <c r="G179" s="187"/>
      <c r="H179" s="187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9"/>
      <c r="T179" s="190"/>
      <c r="U179" s="145"/>
      <c r="V179" s="145"/>
      <c r="W179" s="145"/>
    </row>
    <row r="180" spans="1:23" ht="15">
      <c r="A180" s="145"/>
      <c r="B180" s="186"/>
      <c r="C180" s="145"/>
      <c r="D180" s="145"/>
      <c r="E180" s="145"/>
      <c r="F180" s="301"/>
      <c r="G180" s="187"/>
      <c r="H180" s="187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9"/>
      <c r="T180" s="190"/>
      <c r="U180" s="145"/>
      <c r="V180" s="145"/>
      <c r="W180" s="145"/>
    </row>
    <row r="181" spans="1:23" ht="15">
      <c r="A181" s="145"/>
      <c r="B181" s="186"/>
      <c r="C181" s="145"/>
      <c r="D181" s="145"/>
      <c r="E181" s="145"/>
      <c r="F181" s="301"/>
      <c r="G181" s="187"/>
      <c r="H181" s="187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9"/>
      <c r="T181" s="190"/>
      <c r="U181" s="145"/>
      <c r="V181" s="145"/>
      <c r="W181" s="145"/>
    </row>
    <row r="182" spans="1:23" ht="15">
      <c r="A182" s="145"/>
      <c r="B182" s="186"/>
      <c r="C182" s="145"/>
      <c r="D182" s="145"/>
      <c r="E182" s="145"/>
      <c r="F182" s="301"/>
      <c r="G182" s="187"/>
      <c r="H182" s="187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9"/>
      <c r="T182" s="190"/>
      <c r="U182" s="145"/>
      <c r="V182" s="145"/>
      <c r="W182" s="145"/>
    </row>
    <row r="183" spans="1:23" ht="15">
      <c r="A183" s="145"/>
      <c r="B183" s="186"/>
      <c r="C183" s="145"/>
      <c r="D183" s="145"/>
      <c r="E183" s="145"/>
      <c r="F183" s="301"/>
      <c r="G183" s="187"/>
      <c r="H183" s="187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9"/>
      <c r="T183" s="190"/>
      <c r="U183" s="145"/>
      <c r="V183" s="145"/>
      <c r="W183" s="145"/>
    </row>
    <row r="184" spans="1:23" ht="15">
      <c r="A184" s="145"/>
      <c r="B184" s="186"/>
      <c r="C184" s="145"/>
      <c r="D184" s="145"/>
      <c r="E184" s="145"/>
      <c r="F184" s="301"/>
      <c r="G184" s="187"/>
      <c r="H184" s="187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9"/>
      <c r="T184" s="190"/>
      <c r="U184" s="145"/>
      <c r="V184" s="145"/>
      <c r="W184" s="145"/>
    </row>
    <row r="185" spans="1:23" ht="15">
      <c r="A185" s="145"/>
      <c r="B185" s="186"/>
      <c r="C185" s="145"/>
      <c r="D185" s="145"/>
      <c r="E185" s="145"/>
      <c r="F185" s="301"/>
      <c r="G185" s="187"/>
      <c r="H185" s="187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9"/>
      <c r="T185" s="190"/>
      <c r="U185" s="145"/>
      <c r="V185" s="145"/>
      <c r="W185" s="145"/>
    </row>
    <row r="186" spans="1:23" ht="15">
      <c r="A186" s="145"/>
      <c r="B186" s="186"/>
      <c r="C186" s="145"/>
      <c r="D186" s="145"/>
      <c r="E186" s="145"/>
      <c r="F186" s="301"/>
      <c r="G186" s="187"/>
      <c r="H186" s="187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9"/>
      <c r="T186" s="190"/>
      <c r="U186" s="145"/>
      <c r="V186" s="145"/>
      <c r="W186" s="145"/>
    </row>
    <row r="187" spans="1:23" ht="15">
      <c r="A187" s="145"/>
      <c r="B187" s="186"/>
      <c r="C187" s="145"/>
      <c r="D187" s="145"/>
      <c r="E187" s="145"/>
      <c r="F187" s="301"/>
      <c r="G187" s="187"/>
      <c r="H187" s="187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9"/>
      <c r="T187" s="190"/>
      <c r="U187" s="145"/>
      <c r="V187" s="145"/>
      <c r="W187" s="145"/>
    </row>
    <row r="188" spans="1:23" ht="15">
      <c r="A188" s="145"/>
      <c r="B188" s="186"/>
      <c r="C188" s="145"/>
      <c r="D188" s="145"/>
      <c r="E188" s="145"/>
      <c r="F188" s="301"/>
      <c r="G188" s="187"/>
      <c r="H188" s="187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9"/>
      <c r="T188" s="190"/>
      <c r="U188" s="145"/>
      <c r="V188" s="145"/>
      <c r="W188" s="145"/>
    </row>
    <row r="189" spans="1:23" ht="15">
      <c r="A189" s="145"/>
      <c r="B189" s="186"/>
      <c r="C189" s="145"/>
      <c r="D189" s="145"/>
      <c r="E189" s="145"/>
      <c r="F189" s="301"/>
      <c r="G189" s="187"/>
      <c r="H189" s="187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9"/>
      <c r="T189" s="190"/>
      <c r="U189" s="145"/>
      <c r="V189" s="145"/>
      <c r="W189" s="145"/>
    </row>
    <row r="190" spans="1:23" ht="15">
      <c r="A190" s="145"/>
      <c r="B190" s="186"/>
      <c r="C190" s="145"/>
      <c r="D190" s="145"/>
      <c r="E190" s="145"/>
      <c r="F190" s="301"/>
      <c r="G190" s="187"/>
      <c r="H190" s="187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9"/>
      <c r="T190" s="190"/>
      <c r="U190" s="145"/>
      <c r="V190" s="145"/>
      <c r="W190" s="145"/>
    </row>
    <row r="191" spans="1:23" ht="15">
      <c r="A191" s="145"/>
      <c r="B191" s="186"/>
      <c r="C191" s="145"/>
      <c r="D191" s="145"/>
      <c r="E191" s="145"/>
      <c r="F191" s="301"/>
      <c r="G191" s="187"/>
      <c r="H191" s="187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9"/>
      <c r="T191" s="190"/>
      <c r="U191" s="145"/>
      <c r="V191" s="145"/>
      <c r="W191" s="145"/>
    </row>
    <row r="192" spans="1:23" ht="15">
      <c r="A192" s="145"/>
      <c r="B192" s="186"/>
      <c r="C192" s="145"/>
      <c r="D192" s="145"/>
      <c r="E192" s="145"/>
      <c r="F192" s="301"/>
      <c r="G192" s="187"/>
      <c r="H192" s="187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9"/>
      <c r="T192" s="190"/>
      <c r="U192" s="145"/>
      <c r="V192" s="145"/>
      <c r="W192" s="145"/>
    </row>
    <row r="193" spans="1:23" ht="15">
      <c r="A193" s="145"/>
      <c r="B193" s="186"/>
      <c r="C193" s="145"/>
      <c r="D193" s="145"/>
      <c r="E193" s="145"/>
      <c r="F193" s="301"/>
      <c r="G193" s="187"/>
      <c r="H193" s="187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9"/>
      <c r="T193" s="190"/>
      <c r="U193" s="145"/>
      <c r="V193" s="145"/>
      <c r="W193" s="145"/>
    </row>
    <row r="194" spans="1:23" ht="15">
      <c r="A194" s="145"/>
      <c r="B194" s="186"/>
      <c r="C194" s="145"/>
      <c r="D194" s="145"/>
      <c r="E194" s="145"/>
      <c r="F194" s="301"/>
      <c r="G194" s="187"/>
      <c r="H194" s="187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9"/>
      <c r="T194" s="190"/>
      <c r="U194" s="145"/>
      <c r="V194" s="145"/>
      <c r="W194" s="145"/>
    </row>
    <row r="195" spans="1:23" ht="15">
      <c r="A195" s="145"/>
      <c r="B195" s="186"/>
      <c r="C195" s="145"/>
      <c r="D195" s="145"/>
      <c r="E195" s="145"/>
      <c r="F195" s="301"/>
      <c r="G195" s="187"/>
      <c r="H195" s="187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9"/>
      <c r="T195" s="190"/>
      <c r="U195" s="145"/>
      <c r="V195" s="145"/>
      <c r="W195" s="145"/>
    </row>
    <row r="196" spans="1:23" ht="15">
      <c r="A196" s="145"/>
      <c r="B196" s="186"/>
      <c r="C196" s="145"/>
      <c r="D196" s="145"/>
      <c r="E196" s="145"/>
      <c r="F196" s="301"/>
      <c r="G196" s="187"/>
      <c r="H196" s="187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9"/>
      <c r="T196" s="190"/>
      <c r="U196" s="145"/>
      <c r="V196" s="145"/>
      <c r="W196" s="145"/>
    </row>
    <row r="197" spans="1:23" ht="15">
      <c r="A197" s="145"/>
      <c r="B197" s="186"/>
      <c r="C197" s="145"/>
      <c r="D197" s="145"/>
      <c r="E197" s="145"/>
      <c r="F197" s="301"/>
      <c r="G197" s="187"/>
      <c r="H197" s="187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9"/>
      <c r="T197" s="190"/>
      <c r="U197" s="145"/>
      <c r="V197" s="145"/>
      <c r="W197" s="145"/>
    </row>
    <row r="198" spans="1:23" ht="15">
      <c r="A198" s="145"/>
      <c r="B198" s="186"/>
      <c r="C198" s="145"/>
      <c r="D198" s="145"/>
      <c r="E198" s="145"/>
      <c r="F198" s="301"/>
      <c r="G198" s="187"/>
      <c r="H198" s="187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9"/>
      <c r="T198" s="190"/>
      <c r="U198" s="145"/>
      <c r="V198" s="145"/>
      <c r="W198" s="145"/>
    </row>
    <row r="199" spans="1:23" ht="15">
      <c r="A199" s="145"/>
      <c r="B199" s="186"/>
      <c r="C199" s="145"/>
      <c r="D199" s="145"/>
      <c r="E199" s="145"/>
      <c r="F199" s="301"/>
      <c r="G199" s="187"/>
      <c r="H199" s="187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9"/>
      <c r="T199" s="190"/>
      <c r="U199" s="145"/>
      <c r="V199" s="145"/>
      <c r="W199" s="145"/>
    </row>
    <row r="200" spans="1:23" ht="15">
      <c r="A200" s="145"/>
      <c r="B200" s="186"/>
      <c r="C200" s="145"/>
      <c r="D200" s="145"/>
      <c r="E200" s="145"/>
      <c r="F200" s="301"/>
      <c r="G200" s="187"/>
      <c r="H200" s="187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9"/>
      <c r="T200" s="190"/>
      <c r="U200" s="145"/>
      <c r="V200" s="145"/>
      <c r="W200" s="145"/>
    </row>
    <row r="201" spans="1:23" ht="15">
      <c r="A201" s="145"/>
      <c r="B201" s="186"/>
      <c r="C201" s="145"/>
      <c r="D201" s="145"/>
      <c r="E201" s="145"/>
      <c r="F201" s="301"/>
      <c r="G201" s="187"/>
      <c r="H201" s="187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9"/>
      <c r="T201" s="190"/>
      <c r="U201" s="145"/>
      <c r="V201" s="145"/>
      <c r="W201" s="145"/>
    </row>
    <row r="202" spans="1:23" ht="15">
      <c r="A202" s="145"/>
      <c r="B202" s="186"/>
      <c r="C202" s="145"/>
      <c r="D202" s="145"/>
      <c r="E202" s="145"/>
      <c r="F202" s="301"/>
      <c r="G202" s="187"/>
      <c r="H202" s="187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9"/>
      <c r="T202" s="190"/>
      <c r="U202" s="145"/>
      <c r="V202" s="145"/>
      <c r="W202" s="145"/>
    </row>
    <row r="203" spans="1:23" ht="15">
      <c r="A203" s="145"/>
      <c r="B203" s="186"/>
      <c r="C203" s="145"/>
      <c r="D203" s="145"/>
      <c r="E203" s="145"/>
      <c r="F203" s="301"/>
      <c r="G203" s="187"/>
      <c r="H203" s="187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9"/>
      <c r="T203" s="190"/>
      <c r="U203" s="145"/>
      <c r="V203" s="145"/>
      <c r="W203" s="145"/>
    </row>
    <row r="204" spans="1:23" ht="15">
      <c r="A204" s="145"/>
      <c r="B204" s="186"/>
      <c r="C204" s="145"/>
      <c r="D204" s="145"/>
      <c r="E204" s="145"/>
      <c r="F204" s="301"/>
      <c r="G204" s="187"/>
      <c r="H204" s="187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9"/>
      <c r="T204" s="190"/>
      <c r="U204" s="145"/>
      <c r="V204" s="145"/>
      <c r="W204" s="145"/>
    </row>
    <row r="205" spans="1:23" ht="15">
      <c r="A205" s="145"/>
      <c r="B205" s="186"/>
      <c r="C205" s="145"/>
      <c r="D205" s="145"/>
      <c r="E205" s="145"/>
      <c r="F205" s="301"/>
      <c r="G205" s="187"/>
      <c r="H205" s="187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9"/>
      <c r="T205" s="190"/>
      <c r="U205" s="145"/>
      <c r="V205" s="145"/>
      <c r="W205" s="145"/>
    </row>
    <row r="206" spans="1:23" ht="15">
      <c r="A206" s="145"/>
      <c r="B206" s="186"/>
      <c r="C206" s="145"/>
      <c r="D206" s="145"/>
      <c r="E206" s="145"/>
      <c r="F206" s="301"/>
      <c r="G206" s="187"/>
      <c r="H206" s="187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9"/>
      <c r="T206" s="190"/>
      <c r="U206" s="145"/>
      <c r="V206" s="145"/>
      <c r="W206" s="145"/>
    </row>
    <row r="207" spans="1:23" ht="15">
      <c r="A207" s="145"/>
      <c r="B207" s="186"/>
      <c r="C207" s="145"/>
      <c r="D207" s="145"/>
      <c r="E207" s="145"/>
      <c r="F207" s="301"/>
      <c r="G207" s="187"/>
      <c r="H207" s="187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9"/>
      <c r="T207" s="190"/>
      <c r="U207" s="145"/>
      <c r="V207" s="145"/>
      <c r="W207" s="145"/>
    </row>
    <row r="208" spans="1:23" ht="15">
      <c r="A208" s="145"/>
      <c r="B208" s="186"/>
      <c r="C208" s="145"/>
      <c r="D208" s="145"/>
      <c r="E208" s="145"/>
      <c r="F208" s="301"/>
      <c r="G208" s="187"/>
      <c r="H208" s="187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9"/>
      <c r="T208" s="190"/>
      <c r="U208" s="145"/>
      <c r="V208" s="145"/>
      <c r="W208" s="145"/>
    </row>
    <row r="209" spans="1:23" ht="15">
      <c r="A209" s="145"/>
      <c r="B209" s="186"/>
      <c r="C209" s="145"/>
      <c r="D209" s="145"/>
      <c r="E209" s="145"/>
      <c r="F209" s="301"/>
      <c r="G209" s="187"/>
      <c r="H209" s="187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9"/>
      <c r="T209" s="190"/>
      <c r="U209" s="145"/>
      <c r="V209" s="145"/>
      <c r="W209" s="145"/>
    </row>
    <row r="210" spans="1:23" ht="15">
      <c r="A210" s="145"/>
      <c r="B210" s="186"/>
      <c r="C210" s="145"/>
      <c r="D210" s="145"/>
      <c r="E210" s="145"/>
      <c r="F210" s="301"/>
      <c r="G210" s="187"/>
      <c r="H210" s="187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9"/>
      <c r="T210" s="190"/>
      <c r="U210" s="145"/>
      <c r="V210" s="145"/>
      <c r="W210" s="145"/>
    </row>
    <row r="211" spans="1:23" ht="15">
      <c r="A211" s="145"/>
      <c r="B211" s="186"/>
      <c r="C211" s="145"/>
      <c r="D211" s="145"/>
      <c r="E211" s="145"/>
      <c r="F211" s="301"/>
      <c r="G211" s="187"/>
      <c r="H211" s="187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9"/>
      <c r="T211" s="190"/>
      <c r="U211" s="145"/>
      <c r="V211" s="145"/>
      <c r="W211" s="145"/>
    </row>
    <row r="212" spans="1:23" ht="15">
      <c r="A212" s="145"/>
      <c r="B212" s="186"/>
      <c r="C212" s="145"/>
      <c r="D212" s="145"/>
      <c r="E212" s="145"/>
      <c r="F212" s="301"/>
      <c r="G212" s="187"/>
      <c r="H212" s="187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9"/>
      <c r="T212" s="190"/>
      <c r="U212" s="145"/>
      <c r="V212" s="145"/>
      <c r="W212" s="145"/>
    </row>
    <row r="213" spans="1:23" ht="15">
      <c r="A213" s="145"/>
      <c r="B213" s="186"/>
      <c r="C213" s="145"/>
      <c r="D213" s="145"/>
      <c r="E213" s="145"/>
      <c r="F213" s="301"/>
      <c r="G213" s="187"/>
      <c r="H213" s="187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9"/>
      <c r="T213" s="190"/>
      <c r="U213" s="145"/>
      <c r="V213" s="145"/>
      <c r="W213" s="145"/>
    </row>
    <row r="214" spans="1:23" ht="15">
      <c r="A214" s="145"/>
      <c r="B214" s="186"/>
      <c r="C214" s="145"/>
      <c r="D214" s="145"/>
      <c r="E214" s="145"/>
      <c r="F214" s="301"/>
      <c r="G214" s="187"/>
      <c r="H214" s="187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9"/>
      <c r="T214" s="190"/>
      <c r="U214" s="145"/>
      <c r="V214" s="145"/>
      <c r="W214" s="145"/>
    </row>
    <row r="215" spans="1:23" ht="15">
      <c r="A215" s="145"/>
      <c r="B215" s="186"/>
      <c r="C215" s="145"/>
      <c r="D215" s="145"/>
      <c r="E215" s="145"/>
      <c r="F215" s="301"/>
      <c r="G215" s="187"/>
      <c r="H215" s="187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9"/>
      <c r="T215" s="190"/>
      <c r="U215" s="145"/>
      <c r="V215" s="145"/>
      <c r="W215" s="145"/>
    </row>
    <row r="216" spans="1:23" ht="15">
      <c r="A216" s="145"/>
      <c r="B216" s="186"/>
      <c r="C216" s="145"/>
      <c r="D216" s="145"/>
      <c r="E216" s="145"/>
      <c r="F216" s="301"/>
      <c r="G216" s="187"/>
      <c r="H216" s="187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9"/>
      <c r="T216" s="190"/>
      <c r="U216" s="145"/>
      <c r="V216" s="145"/>
      <c r="W216" s="145"/>
    </row>
    <row r="217" spans="1:23" ht="15">
      <c r="A217" s="145"/>
      <c r="B217" s="186"/>
      <c r="C217" s="145"/>
      <c r="D217" s="145"/>
      <c r="E217" s="145"/>
      <c r="F217" s="301"/>
      <c r="G217" s="187"/>
      <c r="H217" s="187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9"/>
      <c r="T217" s="190"/>
      <c r="U217" s="145"/>
      <c r="V217" s="145"/>
      <c r="W217" s="145"/>
    </row>
    <row r="218" spans="1:23" ht="15">
      <c r="A218" s="145"/>
      <c r="B218" s="186"/>
      <c r="C218" s="145"/>
      <c r="D218" s="145"/>
      <c r="E218" s="145"/>
      <c r="F218" s="301"/>
      <c r="G218" s="187"/>
      <c r="H218" s="187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9"/>
      <c r="T218" s="190"/>
      <c r="U218" s="145"/>
      <c r="V218" s="145"/>
      <c r="W218" s="145"/>
    </row>
    <row r="219" spans="1:23" ht="15">
      <c r="A219" s="145"/>
      <c r="B219" s="186"/>
      <c r="C219" s="145"/>
      <c r="D219" s="145"/>
      <c r="E219" s="145"/>
      <c r="F219" s="301"/>
      <c r="G219" s="187"/>
      <c r="H219" s="187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9"/>
      <c r="T219" s="190"/>
      <c r="U219" s="145"/>
      <c r="V219" s="145"/>
      <c r="W219" s="145"/>
    </row>
    <row r="220" spans="1:23" ht="15">
      <c r="A220" s="145"/>
      <c r="B220" s="186"/>
      <c r="C220" s="145"/>
      <c r="D220" s="145"/>
      <c r="E220" s="145"/>
      <c r="F220" s="301"/>
      <c r="G220" s="187"/>
      <c r="H220" s="187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9"/>
      <c r="T220" s="190"/>
      <c r="U220" s="145"/>
      <c r="V220" s="145"/>
      <c r="W220" s="145"/>
    </row>
    <row r="221" spans="1:23" ht="15">
      <c r="A221" s="145"/>
      <c r="B221" s="186"/>
      <c r="C221" s="145"/>
      <c r="D221" s="145"/>
      <c r="E221" s="145"/>
      <c r="F221" s="301"/>
      <c r="G221" s="187"/>
      <c r="H221" s="187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9"/>
      <c r="T221" s="190"/>
      <c r="U221" s="145"/>
      <c r="V221" s="145"/>
      <c r="W221" s="145"/>
    </row>
    <row r="222" spans="1:23" ht="15">
      <c r="A222" s="145"/>
      <c r="B222" s="186"/>
      <c r="C222" s="145"/>
      <c r="D222" s="145"/>
      <c r="E222" s="145"/>
      <c r="F222" s="301"/>
      <c r="G222" s="187"/>
      <c r="H222" s="187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9"/>
      <c r="T222" s="190"/>
      <c r="U222" s="145"/>
      <c r="V222" s="145"/>
      <c r="W222" s="145"/>
    </row>
    <row r="223" spans="1:23" ht="15">
      <c r="A223" s="145"/>
      <c r="B223" s="186"/>
      <c r="C223" s="145"/>
      <c r="D223" s="145"/>
      <c r="E223" s="145"/>
      <c r="F223" s="301"/>
      <c r="G223" s="187"/>
      <c r="H223" s="187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9"/>
      <c r="T223" s="190"/>
      <c r="U223" s="145"/>
      <c r="V223" s="145"/>
      <c r="W223" s="145"/>
    </row>
    <row r="224" spans="1:23" ht="15">
      <c r="A224" s="145"/>
      <c r="B224" s="186"/>
      <c r="C224" s="145"/>
      <c r="D224" s="145"/>
      <c r="E224" s="145"/>
      <c r="F224" s="301"/>
      <c r="G224" s="187"/>
      <c r="H224" s="187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9"/>
      <c r="T224" s="190"/>
      <c r="U224" s="145"/>
      <c r="V224" s="145"/>
      <c r="W224" s="145"/>
    </row>
    <row r="225" spans="1:23" ht="15">
      <c r="A225" s="145"/>
      <c r="B225" s="186"/>
      <c r="C225" s="145"/>
      <c r="D225" s="145"/>
      <c r="E225" s="145"/>
      <c r="F225" s="301"/>
      <c r="G225" s="187"/>
      <c r="H225" s="187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9"/>
      <c r="T225" s="190"/>
      <c r="U225" s="145"/>
      <c r="V225" s="145"/>
      <c r="W225" s="145"/>
    </row>
    <row r="226" spans="1:23" ht="15">
      <c r="A226" s="145"/>
      <c r="B226" s="186"/>
      <c r="C226" s="145"/>
      <c r="D226" s="145"/>
      <c r="E226" s="145"/>
      <c r="F226" s="301"/>
      <c r="G226" s="187"/>
      <c r="H226" s="187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9"/>
      <c r="T226" s="190"/>
      <c r="U226" s="145"/>
      <c r="V226" s="145"/>
      <c r="W226" s="145"/>
    </row>
    <row r="227" spans="1:23" ht="15">
      <c r="A227" s="145"/>
      <c r="B227" s="186"/>
      <c r="C227" s="145"/>
      <c r="D227" s="145"/>
      <c r="E227" s="145"/>
      <c r="F227" s="301"/>
      <c r="G227" s="187"/>
      <c r="H227" s="187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9"/>
      <c r="T227" s="190"/>
      <c r="U227" s="145"/>
      <c r="V227" s="145"/>
      <c r="W227" s="145"/>
    </row>
    <row r="228" spans="1:23" ht="15">
      <c r="A228" s="145"/>
      <c r="B228" s="186"/>
      <c r="C228" s="145"/>
      <c r="D228" s="145"/>
      <c r="E228" s="145"/>
      <c r="F228" s="301"/>
      <c r="G228" s="187"/>
      <c r="H228" s="187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9"/>
      <c r="T228" s="190"/>
      <c r="U228" s="145"/>
      <c r="V228" s="145"/>
      <c r="W228" s="145"/>
    </row>
    <row r="229" spans="1:23" ht="15">
      <c r="A229" s="145"/>
      <c r="B229" s="186"/>
      <c r="C229" s="145"/>
      <c r="D229" s="145"/>
      <c r="E229" s="145"/>
      <c r="F229" s="301"/>
      <c r="G229" s="187"/>
      <c r="H229" s="187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9"/>
      <c r="T229" s="190"/>
      <c r="U229" s="145"/>
      <c r="V229" s="145"/>
      <c r="W229" s="145"/>
    </row>
    <row r="230" spans="1:23" ht="15">
      <c r="A230" s="145"/>
      <c r="B230" s="186"/>
      <c r="C230" s="145"/>
      <c r="D230" s="145"/>
      <c r="E230" s="145"/>
      <c r="F230" s="301"/>
      <c r="G230" s="187"/>
      <c r="H230" s="187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9"/>
      <c r="T230" s="190"/>
      <c r="U230" s="145"/>
      <c r="V230" s="145"/>
      <c r="W230" s="145"/>
    </row>
    <row r="231" spans="1:23" ht="15">
      <c r="A231" s="145"/>
      <c r="B231" s="186"/>
      <c r="C231" s="145"/>
      <c r="D231" s="145"/>
      <c r="E231" s="145"/>
      <c r="F231" s="301"/>
      <c r="G231" s="187"/>
      <c r="H231" s="187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9"/>
      <c r="T231" s="190"/>
      <c r="U231" s="145"/>
      <c r="V231" s="145"/>
      <c r="W231" s="145"/>
    </row>
    <row r="232" spans="1:23" ht="15">
      <c r="A232" s="145"/>
      <c r="B232" s="186"/>
      <c r="C232" s="145"/>
      <c r="D232" s="145"/>
      <c r="E232" s="145"/>
      <c r="F232" s="301"/>
      <c r="G232" s="187"/>
      <c r="H232" s="187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9"/>
      <c r="T232" s="190"/>
      <c r="U232" s="145"/>
      <c r="V232" s="145"/>
      <c r="W232" s="145"/>
    </row>
    <row r="233" spans="1:23" ht="15">
      <c r="A233" s="145"/>
      <c r="B233" s="186"/>
      <c r="C233" s="145"/>
      <c r="D233" s="145"/>
      <c r="E233" s="145"/>
      <c r="F233" s="301"/>
      <c r="G233" s="187"/>
      <c r="H233" s="187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9"/>
      <c r="T233" s="190"/>
      <c r="U233" s="145"/>
      <c r="V233" s="145"/>
      <c r="W233" s="145"/>
    </row>
    <row r="234" spans="1:23" ht="15">
      <c r="A234" s="145"/>
      <c r="B234" s="186"/>
      <c r="C234" s="145"/>
      <c r="D234" s="145"/>
      <c r="E234" s="145"/>
      <c r="F234" s="301"/>
      <c r="G234" s="187"/>
      <c r="H234" s="187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9"/>
      <c r="T234" s="190"/>
      <c r="U234" s="145"/>
      <c r="V234" s="145"/>
      <c r="W234" s="145"/>
    </row>
    <row r="235" spans="1:23" ht="15">
      <c r="A235" s="145"/>
      <c r="B235" s="186"/>
      <c r="C235" s="145"/>
      <c r="D235" s="145"/>
      <c r="E235" s="145"/>
      <c r="F235" s="301"/>
      <c r="G235" s="187"/>
      <c r="H235" s="187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9"/>
      <c r="T235" s="190"/>
      <c r="U235" s="145"/>
      <c r="V235" s="145"/>
      <c r="W235" s="145"/>
    </row>
    <row r="236" spans="1:23" ht="15">
      <c r="A236" s="145"/>
      <c r="B236" s="186"/>
      <c r="C236" s="145"/>
      <c r="D236" s="145"/>
      <c r="E236" s="145"/>
      <c r="F236" s="301"/>
      <c r="G236" s="187"/>
      <c r="H236" s="187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9"/>
      <c r="T236" s="190"/>
      <c r="U236" s="145"/>
      <c r="V236" s="145"/>
      <c r="W236" s="145"/>
    </row>
    <row r="237" spans="1:23" ht="15">
      <c r="A237" s="145"/>
      <c r="B237" s="186"/>
      <c r="C237" s="145"/>
      <c r="D237" s="145"/>
      <c r="E237" s="145"/>
      <c r="F237" s="301"/>
      <c r="G237" s="187"/>
      <c r="H237" s="187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9"/>
      <c r="T237" s="190"/>
      <c r="U237" s="145"/>
      <c r="V237" s="145"/>
      <c r="W237" s="145"/>
    </row>
    <row r="238" spans="1:23" ht="15">
      <c r="A238" s="145"/>
      <c r="B238" s="186"/>
      <c r="C238" s="145"/>
      <c r="D238" s="145"/>
      <c r="E238" s="145"/>
      <c r="F238" s="301"/>
      <c r="G238" s="187"/>
      <c r="H238" s="187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9"/>
      <c r="T238" s="190"/>
      <c r="U238" s="145"/>
      <c r="V238" s="145"/>
      <c r="W238" s="145"/>
    </row>
    <row r="239" spans="1:23" ht="15">
      <c r="A239" s="145"/>
      <c r="B239" s="186"/>
      <c r="C239" s="145"/>
      <c r="D239" s="145"/>
      <c r="E239" s="145"/>
      <c r="F239" s="301"/>
      <c r="G239" s="187"/>
      <c r="H239" s="187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9"/>
      <c r="T239" s="190"/>
      <c r="U239" s="145"/>
      <c r="V239" s="145"/>
      <c r="W239" s="145"/>
    </row>
    <row r="240" spans="1:23" ht="15">
      <c r="A240" s="145"/>
      <c r="B240" s="186"/>
      <c r="C240" s="145"/>
      <c r="D240" s="145"/>
      <c r="E240" s="145"/>
      <c r="F240" s="301"/>
      <c r="G240" s="187"/>
      <c r="H240" s="187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9"/>
      <c r="T240" s="190"/>
      <c r="U240" s="145"/>
      <c r="V240" s="145"/>
      <c r="W240" s="145"/>
    </row>
    <row r="241" spans="1:23" ht="15">
      <c r="A241" s="145"/>
      <c r="B241" s="186"/>
      <c r="C241" s="145"/>
      <c r="D241" s="145"/>
      <c r="E241" s="145"/>
      <c r="F241" s="301"/>
      <c r="G241" s="187"/>
      <c r="H241" s="187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9"/>
      <c r="T241" s="190"/>
      <c r="U241" s="145"/>
      <c r="V241" s="145"/>
      <c r="W241" s="145"/>
    </row>
    <row r="242" spans="1:23" ht="15">
      <c r="A242" s="145"/>
      <c r="B242" s="186"/>
      <c r="C242" s="145"/>
      <c r="D242" s="145"/>
      <c r="E242" s="145"/>
      <c r="F242" s="301"/>
      <c r="G242" s="187"/>
      <c r="H242" s="187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9"/>
      <c r="T242" s="190"/>
      <c r="U242" s="145"/>
      <c r="V242" s="145"/>
      <c r="W242" s="145"/>
    </row>
    <row r="243" spans="1:23" ht="15">
      <c r="A243" s="145"/>
      <c r="B243" s="186"/>
      <c r="C243" s="145"/>
      <c r="D243" s="145"/>
      <c r="E243" s="145"/>
      <c r="F243" s="301"/>
      <c r="G243" s="187"/>
      <c r="H243" s="187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9"/>
      <c r="T243" s="190"/>
      <c r="U243" s="145"/>
      <c r="V243" s="145"/>
      <c r="W243" s="145"/>
    </row>
    <row r="244" spans="1:23" ht="15">
      <c r="A244" s="145"/>
      <c r="B244" s="186"/>
      <c r="C244" s="145"/>
      <c r="D244" s="145"/>
      <c r="E244" s="145"/>
      <c r="F244" s="301"/>
      <c r="G244" s="187"/>
      <c r="H244" s="187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9"/>
      <c r="T244" s="190"/>
      <c r="U244" s="145"/>
      <c r="V244" s="145"/>
      <c r="W244" s="145"/>
    </row>
    <row r="245" spans="1:23" ht="15">
      <c r="A245" s="145"/>
      <c r="B245" s="186"/>
      <c r="C245" s="145"/>
      <c r="D245" s="145"/>
      <c r="E245" s="145"/>
      <c r="F245" s="301"/>
      <c r="G245" s="187"/>
      <c r="H245" s="187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9"/>
      <c r="T245" s="190"/>
      <c r="U245" s="145"/>
      <c r="V245" s="145"/>
      <c r="W245" s="145"/>
    </row>
    <row r="246" spans="1:23" ht="15">
      <c r="A246" s="145"/>
      <c r="B246" s="186"/>
      <c r="C246" s="145"/>
      <c r="D246" s="145"/>
      <c r="E246" s="145"/>
      <c r="F246" s="301"/>
      <c r="G246" s="187"/>
      <c r="H246" s="187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9"/>
      <c r="T246" s="190"/>
      <c r="U246" s="145"/>
      <c r="V246" s="145"/>
      <c r="W246" s="145"/>
    </row>
    <row r="247" spans="1:23" ht="15">
      <c r="A247" s="145"/>
      <c r="B247" s="186"/>
      <c r="C247" s="145"/>
      <c r="D247" s="145"/>
      <c r="E247" s="145"/>
      <c r="F247" s="301"/>
      <c r="G247" s="187"/>
      <c r="H247" s="187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9"/>
      <c r="T247" s="190"/>
      <c r="U247" s="145"/>
      <c r="V247" s="145"/>
      <c r="W247" s="145"/>
    </row>
    <row r="248" spans="1:23" ht="15">
      <c r="A248" s="145"/>
      <c r="B248" s="186"/>
      <c r="C248" s="145"/>
      <c r="D248" s="145"/>
      <c r="E248" s="145"/>
      <c r="F248" s="301"/>
      <c r="G248" s="187"/>
      <c r="H248" s="187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9"/>
      <c r="T248" s="190"/>
      <c r="U248" s="145"/>
      <c r="V248" s="145"/>
      <c r="W248" s="145"/>
    </row>
    <row r="249" spans="1:23" ht="15">
      <c r="A249" s="145"/>
      <c r="B249" s="186"/>
      <c r="C249" s="145"/>
      <c r="D249" s="145"/>
      <c r="E249" s="145"/>
      <c r="F249" s="301"/>
      <c r="G249" s="187"/>
      <c r="H249" s="187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9"/>
      <c r="T249" s="190"/>
      <c r="U249" s="145"/>
      <c r="V249" s="145"/>
      <c r="W249" s="145"/>
    </row>
    <row r="250" spans="1:23" ht="15">
      <c r="A250" s="145"/>
      <c r="B250" s="186"/>
      <c r="C250" s="145"/>
      <c r="D250" s="145"/>
      <c r="E250" s="145"/>
      <c r="F250" s="301"/>
      <c r="G250" s="187"/>
      <c r="H250" s="187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9"/>
      <c r="T250" s="190"/>
      <c r="U250" s="145"/>
      <c r="V250" s="145"/>
      <c r="W250" s="145"/>
    </row>
    <row r="251" spans="1:23" ht="15">
      <c r="A251" s="145"/>
      <c r="B251" s="186"/>
      <c r="C251" s="145"/>
      <c r="D251" s="145"/>
      <c r="E251" s="145"/>
      <c r="F251" s="301"/>
      <c r="G251" s="187"/>
      <c r="H251" s="187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9"/>
      <c r="T251" s="190"/>
      <c r="U251" s="145"/>
      <c r="V251" s="145"/>
      <c r="W251" s="145"/>
    </row>
    <row r="252" spans="1:23" ht="15">
      <c r="A252" s="145"/>
      <c r="B252" s="186"/>
      <c r="C252" s="145"/>
      <c r="D252" s="145"/>
      <c r="E252" s="145"/>
      <c r="F252" s="301"/>
      <c r="G252" s="187"/>
      <c r="H252" s="187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9"/>
      <c r="T252" s="190"/>
      <c r="U252" s="145"/>
      <c r="V252" s="145"/>
      <c r="W252" s="145"/>
    </row>
    <row r="253" spans="1:23" ht="15">
      <c r="A253" s="145"/>
      <c r="B253" s="186"/>
      <c r="C253" s="145"/>
      <c r="D253" s="145"/>
      <c r="E253" s="145"/>
      <c r="F253" s="301"/>
      <c r="G253" s="187"/>
      <c r="H253" s="187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9"/>
      <c r="T253" s="190"/>
      <c r="U253" s="145"/>
      <c r="V253" s="145"/>
      <c r="W253" s="145"/>
    </row>
    <row r="254" spans="1:23" ht="15">
      <c r="A254" s="145"/>
      <c r="B254" s="186"/>
      <c r="C254" s="145"/>
      <c r="D254" s="145"/>
      <c r="E254" s="145"/>
      <c r="F254" s="301"/>
      <c r="G254" s="187"/>
      <c r="H254" s="187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9"/>
      <c r="T254" s="190"/>
      <c r="U254" s="145"/>
      <c r="V254" s="145"/>
      <c r="W254" s="145"/>
    </row>
    <row r="255" spans="1:23" ht="15">
      <c r="A255" s="145"/>
      <c r="B255" s="186"/>
      <c r="C255" s="145"/>
      <c r="D255" s="145"/>
      <c r="E255" s="145"/>
      <c r="F255" s="301"/>
      <c r="G255" s="187"/>
      <c r="H255" s="187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9"/>
      <c r="T255" s="190"/>
      <c r="U255" s="145"/>
      <c r="V255" s="145"/>
      <c r="W255" s="145"/>
    </row>
    <row r="256" spans="1:23" ht="15">
      <c r="A256" s="145"/>
      <c r="B256" s="186"/>
      <c r="C256" s="145"/>
      <c r="D256" s="145"/>
      <c r="E256" s="145"/>
      <c r="F256" s="301"/>
      <c r="G256" s="187"/>
      <c r="H256" s="187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9"/>
      <c r="T256" s="190"/>
      <c r="U256" s="145"/>
      <c r="V256" s="145"/>
      <c r="W256" s="145"/>
    </row>
    <row r="257" spans="1:23" ht="15">
      <c r="A257" s="145"/>
      <c r="B257" s="186"/>
      <c r="C257" s="145"/>
      <c r="D257" s="145"/>
      <c r="E257" s="145"/>
      <c r="F257" s="301"/>
      <c r="G257" s="187"/>
      <c r="H257" s="187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9"/>
      <c r="T257" s="190"/>
      <c r="U257" s="145"/>
      <c r="V257" s="145"/>
      <c r="W257" s="145"/>
    </row>
    <row r="258" spans="1:23" ht="15">
      <c r="A258" s="145"/>
      <c r="B258" s="186"/>
      <c r="C258" s="145"/>
      <c r="D258" s="145"/>
      <c r="E258" s="145"/>
      <c r="F258" s="301"/>
      <c r="G258" s="187"/>
      <c r="H258" s="187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9"/>
      <c r="T258" s="190"/>
      <c r="U258" s="145"/>
      <c r="V258" s="145"/>
      <c r="W258" s="145"/>
    </row>
    <row r="259" spans="1:23" ht="15">
      <c r="A259" s="145"/>
      <c r="B259" s="186"/>
      <c r="C259" s="145"/>
      <c r="D259" s="145"/>
      <c r="E259" s="145"/>
      <c r="F259" s="301"/>
      <c r="G259" s="187"/>
      <c r="H259" s="187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9"/>
      <c r="T259" s="190"/>
      <c r="U259" s="145"/>
      <c r="V259" s="145"/>
      <c r="W259" s="145"/>
    </row>
    <row r="260" spans="1:23" ht="15">
      <c r="A260" s="145"/>
      <c r="B260" s="186"/>
      <c r="C260" s="145"/>
      <c r="D260" s="145"/>
      <c r="E260" s="145"/>
      <c r="F260" s="301"/>
      <c r="G260" s="187"/>
      <c r="H260" s="187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9"/>
      <c r="T260" s="190"/>
      <c r="U260" s="145"/>
      <c r="V260" s="145"/>
      <c r="W260" s="145"/>
    </row>
    <row r="261" spans="1:23" ht="15">
      <c r="A261" s="145"/>
      <c r="B261" s="186"/>
      <c r="C261" s="145"/>
      <c r="D261" s="145"/>
      <c r="E261" s="145"/>
      <c r="F261" s="301"/>
      <c r="G261" s="187"/>
      <c r="H261" s="187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9"/>
      <c r="T261" s="190"/>
      <c r="U261" s="145"/>
      <c r="V261" s="145"/>
      <c r="W261" s="145"/>
    </row>
    <row r="262" spans="1:23" ht="15">
      <c r="A262" s="145"/>
      <c r="B262" s="186"/>
      <c r="C262" s="145"/>
      <c r="D262" s="145"/>
      <c r="E262" s="145"/>
      <c r="F262" s="301"/>
      <c r="G262" s="187"/>
      <c r="H262" s="187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9"/>
      <c r="T262" s="190"/>
      <c r="U262" s="145"/>
      <c r="V262" s="145"/>
      <c r="W262" s="145"/>
    </row>
    <row r="263" spans="1:23" ht="15">
      <c r="A263" s="145"/>
      <c r="B263" s="186"/>
      <c r="C263" s="145"/>
      <c r="D263" s="145"/>
      <c r="E263" s="145"/>
      <c r="F263" s="301"/>
      <c r="G263" s="187"/>
      <c r="H263" s="187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9"/>
      <c r="T263" s="190"/>
      <c r="U263" s="145"/>
      <c r="V263" s="145"/>
      <c r="W263" s="145"/>
    </row>
    <row r="264" spans="1:23" ht="15">
      <c r="A264" s="145"/>
      <c r="B264" s="186"/>
      <c r="C264" s="145"/>
      <c r="D264" s="145"/>
      <c r="E264" s="145"/>
      <c r="F264" s="301"/>
      <c r="G264" s="187"/>
      <c r="H264" s="187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9"/>
      <c r="T264" s="190"/>
      <c r="U264" s="145"/>
      <c r="V264" s="145"/>
      <c r="W264" s="145"/>
    </row>
    <row r="265" spans="1:23" ht="15">
      <c r="A265" s="145"/>
      <c r="B265" s="186"/>
      <c r="C265" s="145"/>
      <c r="D265" s="145"/>
      <c r="E265" s="145"/>
      <c r="F265" s="301"/>
      <c r="G265" s="187"/>
      <c r="H265" s="187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9"/>
      <c r="T265" s="190"/>
      <c r="U265" s="145"/>
      <c r="V265" s="145"/>
      <c r="W265" s="145"/>
    </row>
    <row r="266" spans="1:23" ht="15">
      <c r="A266" s="145"/>
      <c r="B266" s="186"/>
      <c r="C266" s="145"/>
      <c r="D266" s="145"/>
      <c r="E266" s="145"/>
      <c r="F266" s="301"/>
      <c r="G266" s="187"/>
      <c r="H266" s="187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9"/>
      <c r="T266" s="190"/>
      <c r="U266" s="145"/>
      <c r="V266" s="145"/>
      <c r="W266" s="145"/>
    </row>
    <row r="267" spans="1:23" ht="15">
      <c r="A267" s="145"/>
      <c r="B267" s="186"/>
      <c r="C267" s="145"/>
      <c r="D267" s="145"/>
      <c r="E267" s="145"/>
      <c r="F267" s="301"/>
      <c r="G267" s="187"/>
      <c r="H267" s="187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9"/>
      <c r="T267" s="190"/>
      <c r="U267" s="145"/>
      <c r="V267" s="145"/>
      <c r="W267" s="145"/>
    </row>
    <row r="268" spans="1:23" ht="15">
      <c r="A268" s="145"/>
      <c r="B268" s="186"/>
      <c r="C268" s="145"/>
      <c r="D268" s="145"/>
      <c r="E268" s="145"/>
      <c r="F268" s="301"/>
      <c r="G268" s="187"/>
      <c r="H268" s="187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9"/>
      <c r="T268" s="190"/>
      <c r="U268" s="145"/>
      <c r="V268" s="145"/>
      <c r="W268" s="145"/>
    </row>
    <row r="269" spans="1:23" ht="15">
      <c r="A269" s="145"/>
      <c r="B269" s="186"/>
      <c r="C269" s="145"/>
      <c r="D269" s="145"/>
      <c r="E269" s="145"/>
      <c r="F269" s="301"/>
      <c r="G269" s="187"/>
      <c r="H269" s="187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9"/>
      <c r="T269" s="190"/>
      <c r="U269" s="145"/>
      <c r="V269" s="145"/>
      <c r="W269" s="145"/>
    </row>
    <row r="270" spans="1:23" ht="15">
      <c r="A270" s="145"/>
      <c r="B270" s="186"/>
      <c r="C270" s="145"/>
      <c r="D270" s="145"/>
      <c r="E270" s="145"/>
      <c r="F270" s="301"/>
      <c r="G270" s="187"/>
      <c r="H270" s="187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9"/>
      <c r="T270" s="190"/>
      <c r="U270" s="145"/>
      <c r="V270" s="145"/>
      <c r="W270" s="145"/>
    </row>
    <row r="271" spans="1:23" ht="15">
      <c r="A271" s="145"/>
      <c r="B271" s="186"/>
      <c r="C271" s="145"/>
      <c r="D271" s="145"/>
      <c r="E271" s="145"/>
      <c r="F271" s="301"/>
      <c r="G271" s="187"/>
      <c r="H271" s="187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9"/>
      <c r="T271" s="190"/>
      <c r="U271" s="145"/>
      <c r="V271" s="145"/>
      <c r="W271" s="145"/>
    </row>
    <row r="272" spans="1:23" ht="15">
      <c r="A272" s="145"/>
      <c r="B272" s="186"/>
      <c r="C272" s="145"/>
      <c r="D272" s="145"/>
      <c r="E272" s="145"/>
      <c r="F272" s="301"/>
      <c r="G272" s="187"/>
      <c r="H272" s="187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9"/>
      <c r="T272" s="190"/>
      <c r="U272" s="145"/>
      <c r="V272" s="145"/>
      <c r="W272" s="145"/>
    </row>
    <row r="273" spans="1:23" ht="15">
      <c r="A273" s="145"/>
      <c r="B273" s="186"/>
      <c r="C273" s="145"/>
      <c r="D273" s="145"/>
      <c r="E273" s="145"/>
      <c r="F273" s="301"/>
      <c r="G273" s="187"/>
      <c r="H273" s="187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9"/>
      <c r="T273" s="190"/>
      <c r="U273" s="145"/>
      <c r="V273" s="145"/>
      <c r="W273" s="145"/>
    </row>
    <row r="274" spans="1:23" ht="15">
      <c r="A274" s="145"/>
      <c r="B274" s="186"/>
      <c r="C274" s="145"/>
      <c r="D274" s="145"/>
      <c r="E274" s="145"/>
      <c r="F274" s="301"/>
      <c r="G274" s="187"/>
      <c r="H274" s="187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9"/>
      <c r="T274" s="190"/>
      <c r="U274" s="145"/>
      <c r="V274" s="145"/>
      <c r="W274" s="145"/>
    </row>
    <row r="275" spans="1:23" ht="15">
      <c r="A275" s="145"/>
      <c r="B275" s="186"/>
      <c r="C275" s="145"/>
      <c r="D275" s="145"/>
      <c r="E275" s="145"/>
      <c r="F275" s="301"/>
      <c r="G275" s="187"/>
      <c r="H275" s="187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9"/>
      <c r="T275" s="190"/>
      <c r="U275" s="145"/>
      <c r="V275" s="145"/>
      <c r="W275" s="145"/>
    </row>
    <row r="276" spans="1:23" ht="15">
      <c r="A276" s="145"/>
      <c r="B276" s="186"/>
      <c r="C276" s="145"/>
      <c r="D276" s="145"/>
      <c r="E276" s="145"/>
      <c r="F276" s="301"/>
      <c r="G276" s="187"/>
      <c r="H276" s="187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9"/>
      <c r="T276" s="190"/>
      <c r="U276" s="145"/>
      <c r="V276" s="145"/>
      <c r="W276" s="145"/>
    </row>
    <row r="277" spans="1:23" ht="15">
      <c r="A277" s="145"/>
      <c r="B277" s="186"/>
      <c r="C277" s="145"/>
      <c r="D277" s="145"/>
      <c r="E277" s="145"/>
      <c r="F277" s="301"/>
      <c r="G277" s="187"/>
      <c r="H277" s="187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9"/>
      <c r="T277" s="190"/>
      <c r="U277" s="145"/>
      <c r="V277" s="145"/>
      <c r="W277" s="145"/>
    </row>
    <row r="278" spans="1:23" ht="15">
      <c r="A278" s="145"/>
      <c r="B278" s="186"/>
      <c r="C278" s="145"/>
      <c r="D278" s="145"/>
      <c r="E278" s="145"/>
      <c r="F278" s="301"/>
      <c r="G278" s="187"/>
      <c r="H278" s="187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9"/>
      <c r="T278" s="190"/>
      <c r="U278" s="145"/>
      <c r="V278" s="145"/>
      <c r="W278" s="145"/>
    </row>
    <row r="279" spans="1:23" ht="15">
      <c r="A279" s="145"/>
      <c r="B279" s="186"/>
      <c r="C279" s="145"/>
      <c r="D279" s="145"/>
      <c r="E279" s="145"/>
      <c r="F279" s="301"/>
      <c r="G279" s="187"/>
      <c r="H279" s="187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9"/>
      <c r="T279" s="190"/>
      <c r="U279" s="145"/>
      <c r="V279" s="145"/>
      <c r="W279" s="145"/>
    </row>
    <row r="280" spans="1:23" ht="15">
      <c r="A280" s="145"/>
      <c r="B280" s="186"/>
      <c r="C280" s="145"/>
      <c r="D280" s="145"/>
      <c r="E280" s="145"/>
      <c r="F280" s="301"/>
      <c r="G280" s="187"/>
      <c r="H280" s="187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9"/>
      <c r="T280" s="190"/>
      <c r="U280" s="145"/>
      <c r="V280" s="145"/>
      <c r="W280" s="145"/>
    </row>
    <row r="281" spans="1:23" ht="15">
      <c r="A281" s="145"/>
      <c r="B281" s="186"/>
      <c r="C281" s="145"/>
      <c r="D281" s="145"/>
      <c r="E281" s="145"/>
      <c r="F281" s="301"/>
      <c r="G281" s="187"/>
      <c r="H281" s="187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9"/>
      <c r="T281" s="190"/>
      <c r="U281" s="145"/>
      <c r="V281" s="145"/>
      <c r="W281" s="145"/>
    </row>
    <row r="282" spans="1:23" ht="15">
      <c r="A282" s="145"/>
      <c r="B282" s="186"/>
      <c r="C282" s="145"/>
      <c r="D282" s="145"/>
      <c r="E282" s="145"/>
      <c r="F282" s="301"/>
      <c r="G282" s="187"/>
      <c r="H282" s="187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9"/>
      <c r="T282" s="190"/>
      <c r="U282" s="145"/>
      <c r="V282" s="145"/>
      <c r="W282" s="145"/>
    </row>
    <row r="283" spans="1:23" ht="15">
      <c r="A283" s="145"/>
      <c r="B283" s="186"/>
      <c r="C283" s="145"/>
      <c r="D283" s="145"/>
      <c r="E283" s="145"/>
      <c r="F283" s="301"/>
      <c r="G283" s="187"/>
      <c r="H283" s="187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9"/>
      <c r="T283" s="190"/>
      <c r="U283" s="145"/>
      <c r="V283" s="145"/>
      <c r="W283" s="145"/>
    </row>
    <row r="284" spans="1:23" ht="15">
      <c r="A284" s="145"/>
      <c r="B284" s="186"/>
      <c r="C284" s="145"/>
      <c r="D284" s="145"/>
      <c r="E284" s="145"/>
      <c r="F284" s="301"/>
      <c r="G284" s="187"/>
      <c r="H284" s="187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9"/>
      <c r="T284" s="190"/>
      <c r="U284" s="145"/>
      <c r="V284" s="145"/>
      <c r="W284" s="145"/>
    </row>
    <row r="285" spans="1:23" ht="15">
      <c r="A285" s="145"/>
      <c r="B285" s="186"/>
      <c r="C285" s="145"/>
      <c r="D285" s="145"/>
      <c r="E285" s="145"/>
      <c r="F285" s="301"/>
      <c r="G285" s="187"/>
      <c r="H285" s="187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9"/>
      <c r="T285" s="190"/>
      <c r="U285" s="145"/>
      <c r="V285" s="145"/>
      <c r="W285" s="145"/>
    </row>
    <row r="286" spans="1:23" ht="15">
      <c r="A286" s="145"/>
      <c r="B286" s="186"/>
      <c r="C286" s="145"/>
      <c r="D286" s="145"/>
      <c r="E286" s="145"/>
      <c r="F286" s="301"/>
      <c r="G286" s="187"/>
      <c r="H286" s="187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9"/>
      <c r="T286" s="190"/>
      <c r="U286" s="145"/>
      <c r="V286" s="145"/>
      <c r="W286" s="145"/>
    </row>
    <row r="287" spans="1:23" ht="15">
      <c r="A287" s="145"/>
      <c r="B287" s="186"/>
      <c r="C287" s="145"/>
      <c r="D287" s="145"/>
      <c r="E287" s="145"/>
      <c r="F287" s="301"/>
      <c r="G287" s="187"/>
      <c r="H287" s="187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9"/>
      <c r="T287" s="190"/>
      <c r="U287" s="145"/>
      <c r="V287" s="145"/>
      <c r="W287" s="145"/>
    </row>
    <row r="288" spans="1:23" ht="15">
      <c r="A288" s="145"/>
      <c r="B288" s="186"/>
      <c r="C288" s="145"/>
      <c r="D288" s="145"/>
      <c r="E288" s="145"/>
      <c r="F288" s="301"/>
      <c r="G288" s="187"/>
      <c r="H288" s="187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9"/>
      <c r="T288" s="190"/>
      <c r="U288" s="145"/>
      <c r="V288" s="145"/>
      <c r="W288" s="145"/>
    </row>
    <row r="289" spans="1:23" ht="15">
      <c r="A289" s="145"/>
      <c r="B289" s="186"/>
      <c r="C289" s="145"/>
      <c r="D289" s="145"/>
      <c r="E289" s="145"/>
      <c r="F289" s="301"/>
      <c r="G289" s="187"/>
      <c r="H289" s="187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9"/>
      <c r="T289" s="190"/>
      <c r="U289" s="145"/>
      <c r="V289" s="145"/>
      <c r="W289" s="145"/>
    </row>
    <row r="290" spans="1:23" ht="15">
      <c r="A290" s="145"/>
      <c r="B290" s="186"/>
      <c r="C290" s="145"/>
      <c r="D290" s="145"/>
      <c r="E290" s="145"/>
      <c r="F290" s="301"/>
      <c r="G290" s="187"/>
      <c r="H290" s="187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9"/>
      <c r="T290" s="190"/>
      <c r="U290" s="145"/>
      <c r="V290" s="145"/>
      <c r="W290" s="145"/>
    </row>
    <row r="291" spans="1:23" ht="15">
      <c r="A291" s="145"/>
      <c r="B291" s="186"/>
      <c r="C291" s="145"/>
      <c r="D291" s="145"/>
      <c r="E291" s="145"/>
      <c r="F291" s="301"/>
      <c r="G291" s="187"/>
      <c r="H291" s="187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9"/>
      <c r="T291" s="190"/>
      <c r="U291" s="145"/>
      <c r="V291" s="145"/>
      <c r="W291" s="145"/>
    </row>
    <row r="292" spans="1:23" ht="15">
      <c r="A292" s="145"/>
      <c r="B292" s="186"/>
      <c r="C292" s="145"/>
      <c r="D292" s="145"/>
      <c r="E292" s="145"/>
      <c r="F292" s="301"/>
      <c r="G292" s="187"/>
      <c r="H292" s="187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9"/>
      <c r="T292" s="190"/>
      <c r="U292" s="145"/>
      <c r="V292" s="145"/>
      <c r="W292" s="145"/>
    </row>
    <row r="293" spans="1:23" ht="15">
      <c r="A293" s="145"/>
      <c r="B293" s="186"/>
      <c r="C293" s="145"/>
      <c r="D293" s="145"/>
      <c r="E293" s="145"/>
      <c r="F293" s="301"/>
      <c r="G293" s="187"/>
      <c r="H293" s="187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9"/>
      <c r="T293" s="190"/>
      <c r="U293" s="145"/>
      <c r="V293" s="145"/>
      <c r="W293" s="145"/>
    </row>
    <row r="294" spans="1:23" ht="15">
      <c r="A294" s="145"/>
      <c r="B294" s="186"/>
      <c r="C294" s="145"/>
      <c r="D294" s="145"/>
      <c r="E294" s="145"/>
      <c r="F294" s="301"/>
      <c r="G294" s="187"/>
      <c r="H294" s="187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9"/>
      <c r="T294" s="190"/>
      <c r="U294" s="145"/>
      <c r="V294" s="145"/>
      <c r="W294" s="145"/>
    </row>
    <row r="295" spans="1:23" ht="15">
      <c r="A295" s="145"/>
      <c r="B295" s="186"/>
      <c r="C295" s="145"/>
      <c r="D295" s="145"/>
      <c r="E295" s="145"/>
      <c r="F295" s="301"/>
      <c r="G295" s="187"/>
      <c r="H295" s="187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9"/>
      <c r="T295" s="190"/>
      <c r="U295" s="145"/>
      <c r="V295" s="145"/>
      <c r="W295" s="145"/>
    </row>
    <row r="296" spans="1:23" ht="15">
      <c r="A296" s="145"/>
      <c r="B296" s="186"/>
      <c r="C296" s="145"/>
      <c r="D296" s="145"/>
      <c r="E296" s="145"/>
      <c r="F296" s="301"/>
      <c r="G296" s="187"/>
      <c r="H296" s="187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9"/>
      <c r="T296" s="190"/>
      <c r="U296" s="145"/>
      <c r="V296" s="145"/>
      <c r="W296" s="145"/>
    </row>
    <row r="297" spans="1:23" ht="15">
      <c r="A297" s="145"/>
      <c r="B297" s="186"/>
      <c r="C297" s="145"/>
      <c r="D297" s="145"/>
      <c r="E297" s="145"/>
      <c r="F297" s="301"/>
      <c r="G297" s="187"/>
      <c r="H297" s="187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9"/>
      <c r="T297" s="190"/>
      <c r="U297" s="145"/>
      <c r="V297" s="145"/>
      <c r="W297" s="145"/>
    </row>
    <row r="298" spans="1:23" ht="15">
      <c r="A298" s="145"/>
      <c r="B298" s="186"/>
      <c r="C298" s="145"/>
      <c r="D298" s="145"/>
      <c r="E298" s="145"/>
      <c r="F298" s="301"/>
      <c r="G298" s="187"/>
      <c r="H298" s="187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9"/>
      <c r="T298" s="190"/>
      <c r="U298" s="145"/>
      <c r="V298" s="145"/>
      <c r="W298" s="145"/>
    </row>
    <row r="299" spans="1:23" ht="15">
      <c r="A299" s="145"/>
      <c r="B299" s="186"/>
      <c r="C299" s="145"/>
      <c r="D299" s="145"/>
      <c r="E299" s="145"/>
      <c r="F299" s="301"/>
      <c r="G299" s="187"/>
      <c r="H299" s="187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9"/>
      <c r="T299" s="190"/>
      <c r="U299" s="145"/>
      <c r="V299" s="145"/>
      <c r="W299" s="145"/>
    </row>
    <row r="300" spans="1:23" ht="15">
      <c r="A300" s="145"/>
      <c r="B300" s="186"/>
      <c r="C300" s="145"/>
      <c r="D300" s="145"/>
      <c r="E300" s="145"/>
      <c r="F300" s="301"/>
      <c r="G300" s="187"/>
      <c r="H300" s="187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9"/>
      <c r="T300" s="190"/>
      <c r="U300" s="145"/>
      <c r="V300" s="145"/>
      <c r="W300" s="145"/>
    </row>
    <row r="301" spans="1:23" ht="15">
      <c r="A301" s="145"/>
      <c r="B301" s="186"/>
      <c r="C301" s="145"/>
      <c r="D301" s="145"/>
      <c r="E301" s="145"/>
      <c r="F301" s="301"/>
      <c r="G301" s="187"/>
      <c r="H301" s="187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9"/>
      <c r="T301" s="190"/>
      <c r="U301" s="145"/>
      <c r="V301" s="145"/>
      <c r="W301" s="145"/>
    </row>
    <row r="302" spans="1:23" ht="15">
      <c r="A302" s="145"/>
      <c r="B302" s="186"/>
      <c r="C302" s="145"/>
      <c r="D302" s="145"/>
      <c r="E302" s="145"/>
      <c r="F302" s="301"/>
      <c r="G302" s="187"/>
      <c r="H302" s="187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9"/>
      <c r="T302" s="190"/>
      <c r="U302" s="145"/>
      <c r="V302" s="145"/>
      <c r="W302" s="145"/>
    </row>
    <row r="303" spans="1:23" ht="15">
      <c r="A303" s="145"/>
      <c r="B303" s="186"/>
      <c r="C303" s="145"/>
      <c r="D303" s="145"/>
      <c r="E303" s="145"/>
      <c r="F303" s="301"/>
      <c r="G303" s="187"/>
      <c r="H303" s="187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9"/>
      <c r="T303" s="190"/>
      <c r="U303" s="145"/>
      <c r="V303" s="145"/>
      <c r="W303" s="145"/>
    </row>
    <row r="304" spans="1:23" ht="15">
      <c r="A304" s="145"/>
      <c r="B304" s="186"/>
      <c r="C304" s="145"/>
      <c r="D304" s="145"/>
      <c r="E304" s="145"/>
      <c r="F304" s="301"/>
      <c r="G304" s="187"/>
      <c r="H304" s="187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9"/>
      <c r="T304" s="190"/>
      <c r="U304" s="145"/>
      <c r="V304" s="145"/>
      <c r="W304" s="145"/>
    </row>
    <row r="305" spans="1:23" ht="15">
      <c r="A305" s="145"/>
      <c r="B305" s="186"/>
      <c r="C305" s="145"/>
      <c r="D305" s="145"/>
      <c r="E305" s="145"/>
      <c r="F305" s="301"/>
      <c r="G305" s="187"/>
      <c r="H305" s="187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9"/>
      <c r="T305" s="190"/>
      <c r="U305" s="145"/>
      <c r="V305" s="145"/>
      <c r="W305" s="145"/>
    </row>
    <row r="306" spans="1:23" ht="15">
      <c r="A306" s="145"/>
      <c r="B306" s="186"/>
      <c r="C306" s="145"/>
      <c r="D306" s="145"/>
      <c r="E306" s="145"/>
      <c r="F306" s="301"/>
      <c r="G306" s="187"/>
      <c r="H306" s="187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9"/>
      <c r="T306" s="190"/>
      <c r="U306" s="145"/>
      <c r="V306" s="145"/>
      <c r="W306" s="145"/>
    </row>
    <row r="307" spans="1:23" ht="15">
      <c r="A307" s="145"/>
      <c r="B307" s="186"/>
      <c r="C307" s="145"/>
      <c r="D307" s="145"/>
      <c r="E307" s="145"/>
      <c r="F307" s="301"/>
      <c r="G307" s="187"/>
      <c r="H307" s="187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9"/>
      <c r="T307" s="190"/>
      <c r="U307" s="145"/>
      <c r="V307" s="145"/>
      <c r="W307" s="145"/>
    </row>
    <row r="308" spans="1:23" ht="15">
      <c r="A308" s="145"/>
      <c r="B308" s="186"/>
      <c r="C308" s="145"/>
      <c r="D308" s="145"/>
      <c r="E308" s="145"/>
      <c r="F308" s="301"/>
      <c r="G308" s="187"/>
      <c r="H308" s="187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9"/>
      <c r="T308" s="190"/>
      <c r="U308" s="145"/>
      <c r="V308" s="145"/>
      <c r="W308" s="145"/>
    </row>
    <row r="309" spans="1:23" ht="15">
      <c r="A309" s="145"/>
      <c r="B309" s="186"/>
      <c r="C309" s="145"/>
      <c r="D309" s="145"/>
      <c r="E309" s="145"/>
      <c r="F309" s="301"/>
      <c r="G309" s="187"/>
      <c r="H309" s="187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9"/>
      <c r="T309" s="190"/>
      <c r="U309" s="145"/>
      <c r="V309" s="145"/>
      <c r="W309" s="145"/>
    </row>
    <row r="310" spans="1:23" ht="15">
      <c r="A310" s="145"/>
      <c r="B310" s="186"/>
      <c r="C310" s="145"/>
      <c r="D310" s="145"/>
      <c r="E310" s="145"/>
      <c r="F310" s="301"/>
      <c r="G310" s="187"/>
      <c r="H310" s="187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9"/>
      <c r="T310" s="190"/>
      <c r="U310" s="145"/>
      <c r="V310" s="145"/>
      <c r="W310" s="145"/>
    </row>
    <row r="311" spans="1:23" ht="15">
      <c r="A311" s="145"/>
      <c r="B311" s="186"/>
      <c r="C311" s="145"/>
      <c r="D311" s="145"/>
      <c r="E311" s="145"/>
      <c r="F311" s="301"/>
      <c r="G311" s="187"/>
      <c r="H311" s="187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9"/>
      <c r="T311" s="190"/>
      <c r="U311" s="145"/>
      <c r="V311" s="145"/>
      <c r="W311" s="145"/>
    </row>
    <row r="312" spans="1:23" ht="15">
      <c r="A312" s="145"/>
      <c r="B312" s="186"/>
      <c r="C312" s="145"/>
      <c r="D312" s="145"/>
      <c r="E312" s="145"/>
      <c r="F312" s="301"/>
      <c r="G312" s="187"/>
      <c r="H312" s="187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9"/>
      <c r="T312" s="190"/>
      <c r="U312" s="145"/>
      <c r="V312" s="145"/>
      <c r="W312" s="145"/>
    </row>
    <row r="313" spans="1:23" ht="15">
      <c r="A313" s="145"/>
      <c r="B313" s="186"/>
      <c r="C313" s="145"/>
      <c r="D313" s="145"/>
      <c r="E313" s="145"/>
      <c r="F313" s="301"/>
      <c r="G313" s="187"/>
      <c r="H313" s="187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9"/>
      <c r="T313" s="190"/>
      <c r="U313" s="145"/>
      <c r="V313" s="145"/>
      <c r="W313" s="145"/>
    </row>
    <row r="314" spans="1:23" ht="15">
      <c r="A314" s="145"/>
      <c r="B314" s="186"/>
      <c r="C314" s="145"/>
      <c r="D314" s="145"/>
      <c r="E314" s="145"/>
      <c r="F314" s="301"/>
      <c r="G314" s="187"/>
      <c r="H314" s="187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9"/>
      <c r="T314" s="190"/>
      <c r="U314" s="145"/>
      <c r="V314" s="145"/>
      <c r="W314" s="145"/>
    </row>
    <row r="315" spans="1:23" ht="15">
      <c r="A315" s="145"/>
      <c r="B315" s="186"/>
      <c r="C315" s="145"/>
      <c r="D315" s="145"/>
      <c r="E315" s="145"/>
      <c r="F315" s="301"/>
      <c r="G315" s="187"/>
      <c r="H315" s="187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9"/>
      <c r="T315" s="190"/>
      <c r="U315" s="145"/>
      <c r="V315" s="145"/>
      <c r="W315" s="145"/>
    </row>
    <row r="316" spans="1:23" ht="15">
      <c r="A316" s="145"/>
      <c r="B316" s="186"/>
      <c r="C316" s="145"/>
      <c r="D316" s="145"/>
      <c r="E316" s="145"/>
      <c r="F316" s="301"/>
      <c r="G316" s="187"/>
      <c r="H316" s="187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9"/>
      <c r="T316" s="190"/>
      <c r="U316" s="145"/>
      <c r="V316" s="145"/>
      <c r="W316" s="145"/>
    </row>
    <row r="317" spans="1:23" ht="15">
      <c r="A317" s="145"/>
      <c r="B317" s="186"/>
      <c r="C317" s="145"/>
      <c r="D317" s="145"/>
      <c r="E317" s="145"/>
      <c r="F317" s="301"/>
      <c r="G317" s="187"/>
      <c r="H317" s="187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9"/>
      <c r="T317" s="190"/>
      <c r="U317" s="145"/>
      <c r="V317" s="145"/>
      <c r="W317" s="145"/>
    </row>
    <row r="318" spans="1:23" ht="15">
      <c r="A318" s="145"/>
      <c r="B318" s="186"/>
      <c r="C318" s="145"/>
      <c r="D318" s="145"/>
      <c r="E318" s="145"/>
      <c r="F318" s="301"/>
      <c r="G318" s="187"/>
      <c r="H318" s="187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9"/>
      <c r="T318" s="190"/>
      <c r="U318" s="145"/>
      <c r="V318" s="145"/>
      <c r="W318" s="145"/>
    </row>
    <row r="319" spans="1:23" ht="15">
      <c r="A319" s="145"/>
      <c r="B319" s="186"/>
      <c r="C319" s="145"/>
      <c r="D319" s="145"/>
      <c r="E319" s="145"/>
      <c r="F319" s="301"/>
      <c r="G319" s="187"/>
      <c r="H319" s="187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9"/>
      <c r="T319" s="190"/>
      <c r="U319" s="145"/>
      <c r="V319" s="145"/>
      <c r="W319" s="145"/>
    </row>
    <row r="320" spans="1:23" ht="15">
      <c r="A320" s="145"/>
      <c r="B320" s="186"/>
      <c r="C320" s="145"/>
      <c r="D320" s="145"/>
      <c r="E320" s="145"/>
      <c r="F320" s="301"/>
      <c r="G320" s="187"/>
      <c r="H320" s="187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9"/>
      <c r="T320" s="190"/>
      <c r="U320" s="145"/>
      <c r="V320" s="145"/>
      <c r="W320" s="145"/>
    </row>
    <row r="321" spans="1:23" ht="15">
      <c r="A321" s="145"/>
      <c r="B321" s="186"/>
      <c r="C321" s="145"/>
      <c r="D321" s="145"/>
      <c r="E321" s="145"/>
      <c r="F321" s="301"/>
      <c r="G321" s="187"/>
      <c r="H321" s="187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9"/>
      <c r="T321" s="190"/>
      <c r="U321" s="145"/>
      <c r="V321" s="145"/>
      <c r="W321" s="145"/>
    </row>
    <row r="322" spans="1:23" ht="15">
      <c r="A322" s="145"/>
      <c r="B322" s="186"/>
      <c r="C322" s="145"/>
      <c r="D322" s="145"/>
      <c r="E322" s="145"/>
      <c r="F322" s="301"/>
      <c r="G322" s="187"/>
      <c r="H322" s="187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9"/>
      <c r="T322" s="190"/>
      <c r="U322" s="145"/>
      <c r="V322" s="145"/>
      <c r="W322" s="145"/>
    </row>
    <row r="323" spans="1:23" ht="15">
      <c r="A323" s="145"/>
      <c r="B323" s="186"/>
      <c r="C323" s="145"/>
      <c r="D323" s="145"/>
      <c r="E323" s="145"/>
      <c r="F323" s="301"/>
      <c r="G323" s="187"/>
      <c r="H323" s="187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9"/>
      <c r="T323" s="190"/>
      <c r="U323" s="145"/>
      <c r="V323" s="145"/>
      <c r="W323" s="145"/>
    </row>
    <row r="324" spans="1:23" ht="15">
      <c r="A324" s="145"/>
      <c r="B324" s="186"/>
      <c r="C324" s="145"/>
      <c r="D324" s="145"/>
      <c r="E324" s="145"/>
      <c r="F324" s="301"/>
      <c r="G324" s="187"/>
      <c r="H324" s="187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9"/>
      <c r="T324" s="190"/>
      <c r="U324" s="145"/>
      <c r="V324" s="145"/>
      <c r="W324" s="145"/>
    </row>
    <row r="325" spans="1:23" ht="15">
      <c r="A325" s="145"/>
      <c r="B325" s="186"/>
      <c r="C325" s="145"/>
      <c r="D325" s="145"/>
      <c r="E325" s="145"/>
      <c r="F325" s="301"/>
      <c r="G325" s="187"/>
      <c r="H325" s="187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9"/>
      <c r="T325" s="190"/>
      <c r="U325" s="145"/>
      <c r="V325" s="145"/>
      <c r="W325" s="145"/>
    </row>
    <row r="326" spans="1:23" ht="15">
      <c r="A326" s="145"/>
      <c r="B326" s="186"/>
      <c r="C326" s="145"/>
      <c r="D326" s="145"/>
      <c r="E326" s="145"/>
      <c r="F326" s="301"/>
      <c r="G326" s="187"/>
      <c r="H326" s="187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9"/>
      <c r="T326" s="190"/>
      <c r="U326" s="145"/>
      <c r="V326" s="145"/>
      <c r="W326" s="145"/>
    </row>
    <row r="327" spans="1:23" ht="15">
      <c r="A327" s="145"/>
      <c r="B327" s="186"/>
      <c r="C327" s="145"/>
      <c r="D327" s="145"/>
      <c r="E327" s="145"/>
      <c r="F327" s="301"/>
      <c r="G327" s="187"/>
      <c r="H327" s="187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9"/>
      <c r="T327" s="190"/>
      <c r="U327" s="145"/>
      <c r="V327" s="145"/>
      <c r="W327" s="145"/>
    </row>
    <row r="328" spans="1:23" ht="15">
      <c r="A328" s="145"/>
      <c r="B328" s="186"/>
      <c r="C328" s="145"/>
      <c r="D328" s="145"/>
      <c r="E328" s="145"/>
      <c r="F328" s="301"/>
      <c r="G328" s="187"/>
      <c r="H328" s="187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9"/>
      <c r="T328" s="190"/>
      <c r="U328" s="145"/>
      <c r="V328" s="145"/>
      <c r="W328" s="145"/>
    </row>
    <row r="329" spans="1:23" ht="15">
      <c r="A329" s="145"/>
      <c r="B329" s="186"/>
      <c r="C329" s="145"/>
      <c r="D329" s="145"/>
      <c r="E329" s="145"/>
      <c r="F329" s="301"/>
      <c r="G329" s="187"/>
      <c r="H329" s="187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9"/>
      <c r="T329" s="190"/>
      <c r="U329" s="145"/>
      <c r="V329" s="145"/>
      <c r="W329" s="145"/>
    </row>
    <row r="330" spans="1:23" ht="15">
      <c r="A330" s="145"/>
      <c r="B330" s="186"/>
      <c r="C330" s="145"/>
      <c r="D330" s="145"/>
      <c r="E330" s="145"/>
      <c r="F330" s="301"/>
      <c r="G330" s="187"/>
      <c r="H330" s="187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9"/>
      <c r="T330" s="190"/>
      <c r="U330" s="145"/>
      <c r="V330" s="145"/>
      <c r="W330" s="145"/>
    </row>
    <row r="331" spans="1:23" ht="15">
      <c r="A331" s="145"/>
      <c r="B331" s="186"/>
      <c r="C331" s="145"/>
      <c r="D331" s="145"/>
      <c r="E331" s="145"/>
      <c r="F331" s="301"/>
      <c r="G331" s="187"/>
      <c r="H331" s="187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9"/>
      <c r="T331" s="190"/>
      <c r="U331" s="145"/>
      <c r="V331" s="145"/>
      <c r="W331" s="145"/>
    </row>
    <row r="332" spans="1:23" ht="15">
      <c r="A332" s="145"/>
      <c r="B332" s="186"/>
      <c r="C332" s="145"/>
      <c r="D332" s="145"/>
      <c r="E332" s="145"/>
      <c r="F332" s="301"/>
      <c r="G332" s="187"/>
      <c r="H332" s="187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9"/>
      <c r="T332" s="190"/>
      <c r="U332" s="145"/>
      <c r="V332" s="145"/>
      <c r="W332" s="145"/>
    </row>
    <row r="333" spans="1:23" ht="15">
      <c r="A333" s="145"/>
      <c r="B333" s="186"/>
      <c r="C333" s="145"/>
      <c r="D333" s="145"/>
      <c r="E333" s="145"/>
      <c r="F333" s="301"/>
      <c r="G333" s="187"/>
      <c r="H333" s="187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9"/>
      <c r="T333" s="190"/>
      <c r="U333" s="145"/>
      <c r="V333" s="145"/>
      <c r="W333" s="145"/>
    </row>
    <row r="334" spans="1:23" ht="15">
      <c r="A334" s="145"/>
      <c r="B334" s="186"/>
      <c r="C334" s="145"/>
      <c r="D334" s="145"/>
      <c r="E334" s="145"/>
      <c r="F334" s="301"/>
      <c r="G334" s="187"/>
      <c r="H334" s="187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9"/>
      <c r="T334" s="190"/>
      <c r="U334" s="145"/>
      <c r="V334" s="145"/>
      <c r="W334" s="145"/>
    </row>
    <row r="335" spans="1:23" ht="15">
      <c r="A335" s="145"/>
      <c r="B335" s="186"/>
      <c r="C335" s="145"/>
      <c r="D335" s="145"/>
      <c r="E335" s="145"/>
      <c r="F335" s="301"/>
      <c r="G335" s="187"/>
      <c r="H335" s="187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9"/>
      <c r="T335" s="190"/>
      <c r="U335" s="145"/>
      <c r="V335" s="145"/>
      <c r="W335" s="145"/>
    </row>
    <row r="336" spans="1:23" ht="15">
      <c r="A336" s="145"/>
      <c r="B336" s="186"/>
      <c r="C336" s="145"/>
      <c r="D336" s="145"/>
      <c r="E336" s="145"/>
      <c r="F336" s="301"/>
      <c r="G336" s="187"/>
      <c r="H336" s="187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9"/>
      <c r="T336" s="190"/>
      <c r="U336" s="145"/>
      <c r="V336" s="145"/>
      <c r="W336" s="145"/>
    </row>
    <row r="337" spans="1:23" ht="15">
      <c r="A337" s="145"/>
      <c r="B337" s="186"/>
      <c r="C337" s="145"/>
      <c r="D337" s="145"/>
      <c r="E337" s="145"/>
      <c r="F337" s="301"/>
      <c r="G337" s="187"/>
      <c r="H337" s="187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9"/>
      <c r="T337" s="190"/>
      <c r="U337" s="145"/>
      <c r="V337" s="145"/>
      <c r="W337" s="145"/>
    </row>
    <row r="338" spans="1:23" ht="15">
      <c r="A338" s="145"/>
      <c r="B338" s="186"/>
      <c r="C338" s="145"/>
      <c r="D338" s="145"/>
      <c r="E338" s="145"/>
      <c r="F338" s="301"/>
      <c r="G338" s="187"/>
      <c r="H338" s="187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9"/>
      <c r="T338" s="190"/>
      <c r="U338" s="145"/>
      <c r="V338" s="145"/>
      <c r="W338" s="145"/>
    </row>
    <row r="339" spans="1:23" ht="15">
      <c r="A339" s="145"/>
      <c r="B339" s="186"/>
      <c r="C339" s="145"/>
      <c r="D339" s="145"/>
      <c r="E339" s="145"/>
      <c r="F339" s="301"/>
      <c r="G339" s="187"/>
      <c r="H339" s="187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9"/>
      <c r="T339" s="190"/>
      <c r="U339" s="145"/>
      <c r="V339" s="145"/>
      <c r="W339" s="145"/>
    </row>
    <row r="340" spans="1:23" ht="15">
      <c r="A340" s="145"/>
      <c r="B340" s="186"/>
      <c r="C340" s="145"/>
      <c r="D340" s="145"/>
      <c r="E340" s="145"/>
      <c r="F340" s="301"/>
      <c r="G340" s="187"/>
      <c r="H340" s="187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9"/>
      <c r="T340" s="190"/>
      <c r="U340" s="145"/>
      <c r="V340" s="145"/>
      <c r="W340" s="145"/>
    </row>
    <row r="341" spans="1:23" ht="15">
      <c r="A341" s="145"/>
      <c r="B341" s="186"/>
      <c r="C341" s="145"/>
      <c r="D341" s="145"/>
      <c r="E341" s="145"/>
      <c r="F341" s="301"/>
      <c r="G341" s="187"/>
      <c r="H341" s="187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9"/>
      <c r="T341" s="190"/>
      <c r="U341" s="145"/>
      <c r="V341" s="145"/>
      <c r="W341" s="145"/>
    </row>
    <row r="342" spans="1:23" ht="15">
      <c r="A342" s="145"/>
      <c r="B342" s="186"/>
      <c r="C342" s="145"/>
      <c r="D342" s="145"/>
      <c r="E342" s="145"/>
      <c r="F342" s="301"/>
      <c r="G342" s="187"/>
      <c r="H342" s="187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9"/>
      <c r="T342" s="190"/>
      <c r="U342" s="145"/>
      <c r="V342" s="145"/>
      <c r="W342" s="145"/>
    </row>
    <row r="343" spans="1:23" ht="15">
      <c r="A343" s="145"/>
      <c r="B343" s="186"/>
      <c r="C343" s="145"/>
      <c r="D343" s="145"/>
      <c r="E343" s="145"/>
      <c r="F343" s="301"/>
      <c r="G343" s="187"/>
      <c r="H343" s="187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9"/>
      <c r="T343" s="190"/>
      <c r="U343" s="145"/>
      <c r="V343" s="145"/>
      <c r="W343" s="145"/>
    </row>
    <row r="344" spans="1:23" ht="15">
      <c r="A344" s="145"/>
      <c r="B344" s="186"/>
      <c r="C344" s="145"/>
      <c r="D344" s="145"/>
      <c r="E344" s="145"/>
      <c r="F344" s="301"/>
      <c r="G344" s="187"/>
      <c r="H344" s="187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9"/>
      <c r="T344" s="190"/>
      <c r="U344" s="145"/>
      <c r="V344" s="145"/>
      <c r="W344" s="145"/>
    </row>
    <row r="345" spans="1:23" ht="15">
      <c r="A345" s="145"/>
      <c r="B345" s="186"/>
      <c r="C345" s="145"/>
      <c r="D345" s="145"/>
      <c r="E345" s="145"/>
      <c r="F345" s="301"/>
      <c r="G345" s="187"/>
      <c r="H345" s="187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9"/>
      <c r="T345" s="190"/>
      <c r="U345" s="145"/>
      <c r="V345" s="145"/>
      <c r="W345" s="145"/>
    </row>
    <row r="346" spans="1:23" ht="15">
      <c r="A346" s="145"/>
      <c r="B346" s="186"/>
      <c r="C346" s="145"/>
      <c r="D346" s="145"/>
      <c r="E346" s="145"/>
      <c r="F346" s="301"/>
      <c r="G346" s="187"/>
      <c r="H346" s="187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9"/>
      <c r="T346" s="190"/>
      <c r="U346" s="145"/>
      <c r="V346" s="145"/>
      <c r="W346" s="145"/>
    </row>
    <row r="347" spans="1:23" ht="15">
      <c r="A347" s="145"/>
      <c r="B347" s="186"/>
      <c r="C347" s="145"/>
      <c r="D347" s="145"/>
      <c r="E347" s="145"/>
      <c r="F347" s="301"/>
      <c r="G347" s="187"/>
      <c r="H347" s="187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9"/>
      <c r="T347" s="190"/>
      <c r="U347" s="145"/>
      <c r="V347" s="145"/>
      <c r="W347" s="145"/>
    </row>
    <row r="348" spans="1:23" ht="15">
      <c r="A348" s="145"/>
      <c r="B348" s="186"/>
      <c r="C348" s="145"/>
      <c r="D348" s="145"/>
      <c r="E348" s="145"/>
      <c r="F348" s="301"/>
      <c r="G348" s="187"/>
      <c r="H348" s="187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9"/>
      <c r="T348" s="190"/>
      <c r="U348" s="145"/>
      <c r="V348" s="145"/>
      <c r="W348" s="145"/>
    </row>
    <row r="349" spans="1:23" ht="15">
      <c r="A349" s="145"/>
      <c r="B349" s="186"/>
      <c r="C349" s="145"/>
      <c r="D349" s="145"/>
      <c r="E349" s="145"/>
      <c r="F349" s="301"/>
      <c r="G349" s="187"/>
      <c r="H349" s="187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9"/>
      <c r="T349" s="190"/>
      <c r="U349" s="145"/>
      <c r="V349" s="145"/>
      <c r="W349" s="145"/>
    </row>
    <row r="350" spans="1:23" ht="15">
      <c r="A350" s="145"/>
      <c r="B350" s="186"/>
      <c r="C350" s="145"/>
      <c r="D350" s="145"/>
      <c r="E350" s="145"/>
      <c r="F350" s="301"/>
      <c r="G350" s="187"/>
      <c r="H350" s="187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9"/>
      <c r="T350" s="190"/>
      <c r="U350" s="145"/>
      <c r="V350" s="145"/>
      <c r="W350" s="145"/>
    </row>
    <row r="351" spans="1:23" ht="15">
      <c r="A351" s="145"/>
      <c r="B351" s="186"/>
      <c r="C351" s="145"/>
      <c r="D351" s="145"/>
      <c r="E351" s="145"/>
      <c r="F351" s="301"/>
      <c r="G351" s="187"/>
      <c r="H351" s="187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9"/>
      <c r="T351" s="190"/>
      <c r="U351" s="145"/>
      <c r="V351" s="145"/>
      <c r="W351" s="145"/>
    </row>
    <row r="352" spans="1:23" ht="15">
      <c r="A352" s="145"/>
      <c r="B352" s="186"/>
      <c r="C352" s="145"/>
      <c r="D352" s="145"/>
      <c r="E352" s="145"/>
      <c r="F352" s="301"/>
      <c r="G352" s="187"/>
      <c r="H352" s="187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9"/>
      <c r="T352" s="190"/>
      <c r="U352" s="145"/>
      <c r="V352" s="145"/>
      <c r="W352" s="145"/>
    </row>
    <row r="353" spans="1:23" ht="15">
      <c r="A353" s="145"/>
      <c r="B353" s="186"/>
      <c r="C353" s="145"/>
      <c r="D353" s="145"/>
      <c r="E353" s="145"/>
      <c r="F353" s="301"/>
      <c r="G353" s="187"/>
      <c r="H353" s="187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9"/>
      <c r="T353" s="190"/>
      <c r="U353" s="145"/>
      <c r="V353" s="145"/>
      <c r="W353" s="145"/>
    </row>
    <row r="354" spans="1:23" ht="15">
      <c r="A354" s="145"/>
      <c r="B354" s="186"/>
      <c r="C354" s="145"/>
      <c r="D354" s="145"/>
      <c r="E354" s="145"/>
      <c r="F354" s="301"/>
      <c r="G354" s="187"/>
      <c r="H354" s="187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9"/>
      <c r="T354" s="190"/>
      <c r="U354" s="145"/>
      <c r="V354" s="145"/>
      <c r="W354" s="145"/>
    </row>
    <row r="355" spans="1:23" ht="15">
      <c r="A355" s="145"/>
      <c r="B355" s="186"/>
      <c r="C355" s="145"/>
      <c r="D355" s="145"/>
      <c r="E355" s="145"/>
      <c r="F355" s="301"/>
      <c r="G355" s="187"/>
      <c r="H355" s="187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9"/>
      <c r="T355" s="190"/>
      <c r="U355" s="145"/>
      <c r="V355" s="145"/>
      <c r="W355" s="145"/>
    </row>
    <row r="356" spans="1:23" ht="15">
      <c r="A356" s="145"/>
      <c r="B356" s="186"/>
      <c r="C356" s="145"/>
      <c r="D356" s="145"/>
      <c r="E356" s="145"/>
      <c r="F356" s="301"/>
      <c r="G356" s="187"/>
      <c r="H356" s="187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9"/>
      <c r="T356" s="190"/>
      <c r="U356" s="145"/>
      <c r="V356" s="145"/>
      <c r="W356" s="145"/>
    </row>
    <row r="357" spans="1:23" ht="15">
      <c r="A357" s="145"/>
      <c r="B357" s="186"/>
      <c r="C357" s="145"/>
      <c r="D357" s="145"/>
      <c r="E357" s="145"/>
      <c r="F357" s="301"/>
      <c r="G357" s="187"/>
      <c r="H357" s="187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9"/>
      <c r="T357" s="190"/>
      <c r="U357" s="145"/>
      <c r="V357" s="145"/>
      <c r="W357" s="145"/>
    </row>
    <row r="358" spans="1:23" ht="15">
      <c r="A358" s="145"/>
      <c r="B358" s="186"/>
      <c r="C358" s="145"/>
      <c r="D358" s="145"/>
      <c r="E358" s="145"/>
      <c r="F358" s="301"/>
      <c r="G358" s="187"/>
      <c r="H358" s="187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9"/>
      <c r="T358" s="190"/>
      <c r="U358" s="145"/>
      <c r="V358" s="145"/>
      <c r="W358" s="145"/>
    </row>
    <row r="359" spans="1:23" ht="15">
      <c r="A359" s="145"/>
      <c r="B359" s="186"/>
      <c r="C359" s="145"/>
      <c r="D359" s="145"/>
      <c r="E359" s="145"/>
      <c r="F359" s="301"/>
      <c r="G359" s="187"/>
      <c r="H359" s="187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9"/>
      <c r="T359" s="190"/>
      <c r="U359" s="145"/>
      <c r="V359" s="145"/>
      <c r="W359" s="145"/>
    </row>
    <row r="360" spans="1:23" ht="15">
      <c r="A360" s="145"/>
      <c r="B360" s="186"/>
      <c r="C360" s="145"/>
      <c r="D360" s="145"/>
      <c r="E360" s="145"/>
      <c r="F360" s="301"/>
      <c r="G360" s="187"/>
      <c r="H360" s="187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9"/>
      <c r="T360" s="190"/>
      <c r="U360" s="145"/>
      <c r="V360" s="145"/>
      <c r="W360" s="145"/>
    </row>
    <row r="361" spans="1:23" ht="15">
      <c r="A361" s="145"/>
      <c r="B361" s="186"/>
      <c r="C361" s="145"/>
      <c r="D361" s="145"/>
      <c r="E361" s="145"/>
      <c r="F361" s="301"/>
      <c r="G361" s="187"/>
      <c r="H361" s="187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9"/>
      <c r="T361" s="190"/>
      <c r="U361" s="145"/>
      <c r="V361" s="145"/>
      <c r="W361" s="145"/>
    </row>
    <row r="362" spans="1:23" ht="15">
      <c r="A362" s="145"/>
      <c r="B362" s="186"/>
      <c r="C362" s="145"/>
      <c r="D362" s="145"/>
      <c r="E362" s="145"/>
      <c r="F362" s="301"/>
      <c r="G362" s="187"/>
      <c r="H362" s="187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9"/>
      <c r="T362" s="190"/>
      <c r="U362" s="145"/>
      <c r="V362" s="145"/>
      <c r="W362" s="145"/>
    </row>
    <row r="363" spans="1:23" ht="15">
      <c r="A363" s="145"/>
      <c r="B363" s="186"/>
      <c r="C363" s="145"/>
      <c r="D363" s="145"/>
      <c r="E363" s="145"/>
      <c r="F363" s="301"/>
      <c r="G363" s="187"/>
      <c r="H363" s="187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9"/>
      <c r="T363" s="190"/>
      <c r="U363" s="145"/>
      <c r="V363" s="145"/>
      <c r="W363" s="145"/>
    </row>
    <row r="364" spans="1:23" ht="15">
      <c r="A364" s="145"/>
      <c r="B364" s="186"/>
      <c r="C364" s="145"/>
      <c r="D364" s="145"/>
      <c r="E364" s="145"/>
      <c r="F364" s="301"/>
      <c r="G364" s="187"/>
      <c r="H364" s="187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9"/>
      <c r="T364" s="190"/>
      <c r="U364" s="145"/>
      <c r="V364" s="145"/>
      <c r="W364" s="145"/>
    </row>
    <row r="365" spans="1:23" ht="15">
      <c r="A365" s="145"/>
      <c r="B365" s="186"/>
      <c r="C365" s="145"/>
      <c r="D365" s="145"/>
      <c r="E365" s="145"/>
      <c r="F365" s="301"/>
      <c r="G365" s="187"/>
      <c r="H365" s="187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9"/>
      <c r="T365" s="190"/>
      <c r="U365" s="145"/>
      <c r="V365" s="145"/>
      <c r="W365" s="145"/>
    </row>
    <row r="366" spans="1:23" ht="15">
      <c r="A366" s="145"/>
      <c r="B366" s="186"/>
      <c r="C366" s="145"/>
      <c r="D366" s="145"/>
      <c r="E366" s="145"/>
      <c r="F366" s="301"/>
      <c r="G366" s="187"/>
      <c r="H366" s="187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9"/>
      <c r="T366" s="190"/>
      <c r="U366" s="145"/>
      <c r="V366" s="145"/>
      <c r="W366" s="145"/>
    </row>
    <row r="367" spans="1:23" ht="15">
      <c r="A367" s="145"/>
      <c r="B367" s="186"/>
      <c r="C367" s="145"/>
      <c r="D367" s="145"/>
      <c r="E367" s="145"/>
      <c r="F367" s="301"/>
      <c r="G367" s="187"/>
      <c r="H367" s="187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9"/>
      <c r="T367" s="190"/>
      <c r="U367" s="145"/>
      <c r="V367" s="145"/>
      <c r="W367" s="145"/>
    </row>
    <row r="368" spans="1:23" ht="15">
      <c r="A368" s="145"/>
      <c r="B368" s="186"/>
      <c r="C368" s="145"/>
      <c r="D368" s="145"/>
      <c r="E368" s="145"/>
      <c r="F368" s="301"/>
      <c r="G368" s="187"/>
      <c r="H368" s="187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9"/>
      <c r="T368" s="190"/>
      <c r="U368" s="145"/>
      <c r="V368" s="145"/>
      <c r="W368" s="145"/>
    </row>
    <row r="369" spans="1:23" ht="15">
      <c r="A369" s="145"/>
      <c r="B369" s="186"/>
      <c r="C369" s="145"/>
      <c r="D369" s="145"/>
      <c r="E369" s="145"/>
      <c r="F369" s="301"/>
      <c r="G369" s="187"/>
      <c r="H369" s="187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9"/>
      <c r="T369" s="190"/>
      <c r="U369" s="145"/>
      <c r="V369" s="145"/>
      <c r="W369" s="145"/>
    </row>
    <row r="370" spans="1:23" ht="15">
      <c r="A370" s="145"/>
      <c r="B370" s="186"/>
      <c r="C370" s="145"/>
      <c r="D370" s="145"/>
      <c r="E370" s="145"/>
      <c r="F370" s="301"/>
      <c r="G370" s="187"/>
      <c r="H370" s="187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9"/>
      <c r="T370" s="190"/>
      <c r="U370" s="145"/>
      <c r="V370" s="145"/>
      <c r="W370" s="145"/>
    </row>
    <row r="371" spans="1:23" ht="15">
      <c r="A371" s="145"/>
      <c r="B371" s="186"/>
      <c r="C371" s="145"/>
      <c r="D371" s="145"/>
      <c r="E371" s="145"/>
      <c r="F371" s="301"/>
      <c r="G371" s="187"/>
      <c r="H371" s="187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9"/>
      <c r="T371" s="190"/>
      <c r="U371" s="145"/>
      <c r="V371" s="145"/>
      <c r="W371" s="145"/>
    </row>
    <row r="372" spans="1:23" ht="15">
      <c r="A372" s="145"/>
      <c r="B372" s="186"/>
      <c r="C372" s="145"/>
      <c r="D372" s="145"/>
      <c r="E372" s="145"/>
      <c r="F372" s="301"/>
      <c r="G372" s="187"/>
      <c r="H372" s="187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9"/>
      <c r="T372" s="190"/>
      <c r="U372" s="145"/>
      <c r="V372" s="145"/>
      <c r="W372" s="145"/>
    </row>
    <row r="373" spans="1:23" ht="15">
      <c r="A373" s="145"/>
      <c r="B373" s="186"/>
      <c r="C373" s="145"/>
      <c r="D373" s="145"/>
      <c r="E373" s="145"/>
      <c r="F373" s="301"/>
      <c r="G373" s="187"/>
      <c r="H373" s="187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9"/>
      <c r="T373" s="190"/>
      <c r="U373" s="145"/>
      <c r="V373" s="145"/>
      <c r="W373" s="145"/>
    </row>
    <row r="374" spans="1:23" ht="15">
      <c r="A374" s="145"/>
      <c r="B374" s="186"/>
      <c r="C374" s="145"/>
      <c r="D374" s="145"/>
      <c r="E374" s="145"/>
      <c r="F374" s="301"/>
      <c r="G374" s="187"/>
      <c r="H374" s="187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9"/>
      <c r="T374" s="190"/>
      <c r="U374" s="145"/>
      <c r="V374" s="145"/>
      <c r="W374" s="145"/>
    </row>
    <row r="375" spans="1:23" ht="15">
      <c r="A375" s="145"/>
      <c r="B375" s="186"/>
      <c r="C375" s="145"/>
      <c r="D375" s="145"/>
      <c r="E375" s="145"/>
      <c r="F375" s="301"/>
      <c r="G375" s="187"/>
      <c r="H375" s="187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9"/>
      <c r="T375" s="190"/>
      <c r="U375" s="145"/>
      <c r="V375" s="145"/>
      <c r="W375" s="145"/>
    </row>
    <row r="376" spans="1:23" ht="15">
      <c r="A376" s="145"/>
      <c r="B376" s="186"/>
      <c r="C376" s="145"/>
      <c r="D376" s="145"/>
      <c r="E376" s="145"/>
      <c r="F376" s="301"/>
      <c r="G376" s="187"/>
      <c r="H376" s="187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9"/>
      <c r="T376" s="190"/>
      <c r="U376" s="145"/>
      <c r="V376" s="145"/>
      <c r="W376" s="145"/>
    </row>
    <row r="377" spans="1:23" ht="15">
      <c r="A377" s="145"/>
      <c r="B377" s="186"/>
      <c r="C377" s="145"/>
      <c r="D377" s="145"/>
      <c r="E377" s="145"/>
      <c r="F377" s="301"/>
      <c r="G377" s="187"/>
      <c r="H377" s="187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9"/>
      <c r="T377" s="190"/>
      <c r="U377" s="145"/>
      <c r="V377" s="145"/>
      <c r="W377" s="145"/>
    </row>
    <row r="378" spans="1:23" ht="15">
      <c r="A378" s="145"/>
      <c r="B378" s="186"/>
      <c r="C378" s="145"/>
      <c r="D378" s="145"/>
      <c r="E378" s="145"/>
      <c r="F378" s="301"/>
      <c r="G378" s="187"/>
      <c r="H378" s="187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9"/>
      <c r="T378" s="190"/>
      <c r="U378" s="145"/>
      <c r="V378" s="145"/>
      <c r="W378" s="145"/>
    </row>
    <row r="379" spans="1:23" ht="15">
      <c r="A379" s="145"/>
      <c r="B379" s="186"/>
      <c r="C379" s="145"/>
      <c r="D379" s="145"/>
      <c r="E379" s="145"/>
      <c r="F379" s="301"/>
      <c r="G379" s="187"/>
      <c r="H379" s="187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9"/>
      <c r="T379" s="190"/>
      <c r="U379" s="145"/>
      <c r="V379" s="145"/>
      <c r="W379" s="145"/>
    </row>
    <row r="380" spans="1:23" ht="15">
      <c r="A380" s="145"/>
      <c r="B380" s="186"/>
      <c r="C380" s="145"/>
      <c r="D380" s="145"/>
      <c r="E380" s="145"/>
      <c r="F380" s="301"/>
      <c r="G380" s="187"/>
      <c r="H380" s="187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9"/>
      <c r="T380" s="190"/>
      <c r="U380" s="145"/>
      <c r="V380" s="145"/>
      <c r="W380" s="145"/>
    </row>
    <row r="381" spans="1:23" ht="15">
      <c r="A381" s="145"/>
      <c r="B381" s="186"/>
      <c r="C381" s="145"/>
      <c r="D381" s="145"/>
      <c r="E381" s="145"/>
      <c r="F381" s="301"/>
      <c r="G381" s="187"/>
      <c r="H381" s="187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9"/>
      <c r="T381" s="190"/>
      <c r="U381" s="145"/>
      <c r="V381" s="145"/>
      <c r="W381" s="145"/>
    </row>
    <row r="382" spans="1:23" ht="15">
      <c r="A382" s="145"/>
      <c r="B382" s="186"/>
      <c r="C382" s="145"/>
      <c r="D382" s="145"/>
      <c r="E382" s="145"/>
      <c r="F382" s="301"/>
      <c r="G382" s="187"/>
      <c r="H382" s="187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9"/>
      <c r="T382" s="190"/>
      <c r="U382" s="145"/>
      <c r="V382" s="145"/>
      <c r="W382" s="145"/>
    </row>
    <row r="383" spans="1:23" ht="15">
      <c r="A383" s="145"/>
      <c r="B383" s="186"/>
      <c r="C383" s="145"/>
      <c r="D383" s="145"/>
      <c r="E383" s="145"/>
      <c r="F383" s="301"/>
      <c r="G383" s="187"/>
      <c r="H383" s="187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9"/>
      <c r="T383" s="190"/>
      <c r="U383" s="145"/>
      <c r="V383" s="145"/>
      <c r="W383" s="145"/>
    </row>
    <row r="384" spans="1:23" ht="15">
      <c r="A384" s="145"/>
      <c r="B384" s="186"/>
      <c r="C384" s="145"/>
      <c r="D384" s="145"/>
      <c r="E384" s="145"/>
      <c r="F384" s="301"/>
      <c r="G384" s="187"/>
      <c r="H384" s="187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9"/>
      <c r="T384" s="190"/>
      <c r="U384" s="145"/>
      <c r="V384" s="145"/>
      <c r="W384" s="145"/>
    </row>
    <row r="385" spans="1:23" ht="15">
      <c r="A385" s="145"/>
      <c r="B385" s="186"/>
      <c r="C385" s="145"/>
      <c r="D385" s="145"/>
      <c r="E385" s="145"/>
      <c r="F385" s="301"/>
      <c r="G385" s="187"/>
      <c r="H385" s="187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9"/>
      <c r="T385" s="190"/>
      <c r="U385" s="145"/>
      <c r="V385" s="145"/>
      <c r="W385" s="145"/>
    </row>
    <row r="386" spans="1:23" ht="15">
      <c r="A386" s="145"/>
      <c r="B386" s="186"/>
      <c r="C386" s="145"/>
      <c r="D386" s="145"/>
      <c r="E386" s="145"/>
      <c r="F386" s="301"/>
      <c r="G386" s="187"/>
      <c r="H386" s="187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9"/>
      <c r="T386" s="190"/>
      <c r="U386" s="145"/>
      <c r="V386" s="145"/>
      <c r="W386" s="145"/>
    </row>
    <row r="387" spans="1:23" ht="15">
      <c r="A387" s="145"/>
      <c r="B387" s="186"/>
      <c r="C387" s="145"/>
      <c r="D387" s="145"/>
      <c r="E387" s="145"/>
      <c r="F387" s="301"/>
      <c r="G387" s="187"/>
      <c r="H387" s="187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9"/>
      <c r="T387" s="190"/>
      <c r="U387" s="145"/>
      <c r="V387" s="145"/>
      <c r="W387" s="145"/>
    </row>
    <row r="388" spans="1:23" ht="15">
      <c r="A388" s="145"/>
      <c r="B388" s="186"/>
      <c r="C388" s="145"/>
      <c r="D388" s="145"/>
      <c r="E388" s="145"/>
      <c r="F388" s="301"/>
      <c r="G388" s="187"/>
      <c r="H388" s="187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9"/>
      <c r="T388" s="190"/>
      <c r="U388" s="145"/>
      <c r="V388" s="145"/>
      <c r="W388" s="145"/>
    </row>
    <row r="389" spans="1:23" ht="15">
      <c r="A389" s="145"/>
      <c r="B389" s="186"/>
      <c r="C389" s="145"/>
      <c r="D389" s="145"/>
      <c r="E389" s="145"/>
      <c r="F389" s="301"/>
      <c r="G389" s="187"/>
      <c r="H389" s="187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9"/>
      <c r="T389" s="190"/>
      <c r="U389" s="145"/>
      <c r="V389" s="145"/>
      <c r="W389" s="145"/>
    </row>
    <row r="390" spans="1:23" ht="15">
      <c r="A390" s="145"/>
      <c r="B390" s="186"/>
      <c r="C390" s="145"/>
      <c r="D390" s="145"/>
      <c r="E390" s="145"/>
      <c r="F390" s="301"/>
      <c r="G390" s="187"/>
      <c r="H390" s="187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9"/>
      <c r="T390" s="190"/>
      <c r="U390" s="145"/>
      <c r="V390" s="145"/>
      <c r="W390" s="145"/>
    </row>
    <row r="391" spans="1:23" ht="15">
      <c r="A391" s="145"/>
      <c r="B391" s="186"/>
      <c r="C391" s="145"/>
      <c r="D391" s="145"/>
      <c r="E391" s="145"/>
      <c r="F391" s="301"/>
      <c r="G391" s="187"/>
      <c r="H391" s="187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9"/>
      <c r="T391" s="190"/>
      <c r="U391" s="145"/>
      <c r="V391" s="145"/>
      <c r="W391" s="145"/>
    </row>
    <row r="392" spans="1:23" ht="15">
      <c r="A392" s="145"/>
      <c r="B392" s="186"/>
      <c r="C392" s="145"/>
      <c r="D392" s="145"/>
      <c r="E392" s="145"/>
      <c r="F392" s="301"/>
      <c r="G392" s="187"/>
      <c r="H392" s="187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9"/>
      <c r="T392" s="190"/>
      <c r="U392" s="145"/>
      <c r="V392" s="145"/>
      <c r="W392" s="145"/>
    </row>
    <row r="393" spans="1:23" ht="15">
      <c r="A393" s="145"/>
      <c r="B393" s="186"/>
      <c r="C393" s="145"/>
      <c r="D393" s="145"/>
      <c r="E393" s="145"/>
      <c r="F393" s="301"/>
      <c r="G393" s="187"/>
      <c r="H393" s="187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9"/>
      <c r="T393" s="190"/>
      <c r="U393" s="145"/>
      <c r="V393" s="145"/>
      <c r="W393" s="145"/>
    </row>
    <row r="394" spans="1:23" ht="15">
      <c r="A394" s="145"/>
      <c r="B394" s="186"/>
      <c r="C394" s="145"/>
      <c r="D394" s="145"/>
      <c r="E394" s="145"/>
      <c r="F394" s="301"/>
      <c r="G394" s="187"/>
      <c r="H394" s="187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9"/>
      <c r="T394" s="190"/>
      <c r="U394" s="145"/>
      <c r="V394" s="145"/>
      <c r="W394" s="145"/>
    </row>
    <row r="395" spans="1:23" ht="15">
      <c r="A395" s="145"/>
      <c r="B395" s="186"/>
      <c r="C395" s="145"/>
      <c r="D395" s="145"/>
      <c r="E395" s="145"/>
      <c r="F395" s="301"/>
      <c r="G395" s="187"/>
      <c r="H395" s="187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9"/>
      <c r="T395" s="190"/>
      <c r="U395" s="145"/>
      <c r="V395" s="145"/>
      <c r="W395" s="145"/>
    </row>
    <row r="396" spans="1:23" ht="15">
      <c r="A396" s="145"/>
      <c r="B396" s="186"/>
      <c r="C396" s="145"/>
      <c r="D396" s="145"/>
      <c r="E396" s="145"/>
      <c r="F396" s="301"/>
      <c r="G396" s="187"/>
      <c r="H396" s="187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9"/>
      <c r="T396" s="190"/>
      <c r="U396" s="145"/>
      <c r="V396" s="145"/>
      <c r="W396" s="145"/>
    </row>
    <row r="397" spans="1:23" ht="15">
      <c r="A397" s="145"/>
      <c r="B397" s="186"/>
      <c r="C397" s="145"/>
      <c r="D397" s="145"/>
      <c r="E397" s="145"/>
      <c r="F397" s="301"/>
      <c r="G397" s="187"/>
      <c r="H397" s="187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9"/>
      <c r="T397" s="190"/>
      <c r="U397" s="145"/>
      <c r="V397" s="145"/>
      <c r="W397" s="145"/>
    </row>
    <row r="398" spans="1:23" ht="15">
      <c r="A398" s="145"/>
      <c r="B398" s="186"/>
      <c r="C398" s="145"/>
      <c r="D398" s="145"/>
      <c r="E398" s="145"/>
      <c r="F398" s="301"/>
      <c r="G398" s="187"/>
      <c r="H398" s="187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9"/>
      <c r="T398" s="190"/>
      <c r="U398" s="145"/>
      <c r="V398" s="145"/>
      <c r="W398" s="145"/>
    </row>
    <row r="399" spans="1:23" ht="15">
      <c r="A399" s="145"/>
      <c r="B399" s="186"/>
      <c r="C399" s="145"/>
      <c r="D399" s="145"/>
      <c r="E399" s="145"/>
      <c r="F399" s="301"/>
      <c r="G399" s="187"/>
      <c r="H399" s="187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9"/>
      <c r="T399" s="190"/>
      <c r="U399" s="145"/>
      <c r="V399" s="145"/>
      <c r="W399" s="145"/>
    </row>
    <row r="400" spans="1:23" ht="15">
      <c r="A400" s="145"/>
      <c r="B400" s="186"/>
      <c r="C400" s="145"/>
      <c r="D400" s="145"/>
      <c r="E400" s="145"/>
      <c r="F400" s="301"/>
      <c r="G400" s="187"/>
      <c r="H400" s="187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9"/>
      <c r="T400" s="190"/>
      <c r="U400" s="145"/>
      <c r="V400" s="145"/>
      <c r="W400" s="145"/>
    </row>
    <row r="401" spans="1:23" ht="15">
      <c r="A401" s="145"/>
      <c r="B401" s="186"/>
      <c r="C401" s="145"/>
      <c r="D401" s="145"/>
      <c r="E401" s="145"/>
      <c r="F401" s="301"/>
      <c r="G401" s="187"/>
      <c r="H401" s="187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9"/>
      <c r="T401" s="190"/>
      <c r="U401" s="145"/>
      <c r="V401" s="145"/>
      <c r="W401" s="145"/>
    </row>
    <row r="402" spans="1:23" ht="15">
      <c r="A402" s="145"/>
      <c r="B402" s="186"/>
      <c r="C402" s="145"/>
      <c r="D402" s="145"/>
      <c r="E402" s="145"/>
      <c r="F402" s="301"/>
      <c r="G402" s="187"/>
      <c r="H402" s="187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9"/>
      <c r="T402" s="190"/>
      <c r="U402" s="145"/>
      <c r="V402" s="145"/>
      <c r="W402" s="145"/>
    </row>
    <row r="403" spans="1:23" ht="15">
      <c r="A403" s="145"/>
      <c r="B403" s="186"/>
      <c r="C403" s="145"/>
      <c r="D403" s="145"/>
      <c r="E403" s="145"/>
      <c r="F403" s="301"/>
      <c r="G403" s="187"/>
      <c r="H403" s="187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9"/>
      <c r="T403" s="190"/>
      <c r="U403" s="145"/>
      <c r="V403" s="145"/>
      <c r="W403" s="145"/>
    </row>
    <row r="404" spans="1:23" ht="15">
      <c r="A404" s="145"/>
      <c r="B404" s="186"/>
      <c r="C404" s="145"/>
      <c r="D404" s="145"/>
      <c r="E404" s="145"/>
      <c r="F404" s="301"/>
      <c r="G404" s="187"/>
      <c r="H404" s="187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9"/>
      <c r="T404" s="190"/>
      <c r="U404" s="145"/>
      <c r="V404" s="145"/>
      <c r="W404" s="145"/>
    </row>
    <row r="405" spans="1:23" ht="15">
      <c r="A405" s="145"/>
      <c r="B405" s="186"/>
      <c r="C405" s="145"/>
      <c r="D405" s="145"/>
      <c r="E405" s="145"/>
      <c r="F405" s="301"/>
      <c r="G405" s="187"/>
      <c r="H405" s="187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9"/>
      <c r="T405" s="190"/>
      <c r="U405" s="145"/>
      <c r="V405" s="145"/>
      <c r="W405" s="145"/>
    </row>
    <row r="406" spans="1:23" ht="15">
      <c r="A406" s="145"/>
      <c r="B406" s="186"/>
      <c r="C406" s="145"/>
      <c r="D406" s="145"/>
      <c r="E406" s="145"/>
      <c r="F406" s="301"/>
      <c r="G406" s="187"/>
      <c r="H406" s="187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9"/>
      <c r="T406" s="190"/>
      <c r="U406" s="145"/>
      <c r="V406" s="145"/>
      <c r="W406" s="145"/>
    </row>
    <row r="407" spans="1:23" ht="15">
      <c r="A407" s="145"/>
      <c r="B407" s="186"/>
      <c r="C407" s="145"/>
      <c r="D407" s="145"/>
      <c r="E407" s="145"/>
      <c r="F407" s="301"/>
      <c r="G407" s="187"/>
      <c r="H407" s="187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9"/>
      <c r="T407" s="190"/>
      <c r="U407" s="145"/>
      <c r="V407" s="145"/>
      <c r="W407" s="145"/>
    </row>
    <row r="408" spans="1:23" ht="15">
      <c r="A408" s="145"/>
      <c r="B408" s="186"/>
      <c r="C408" s="145"/>
      <c r="D408" s="145"/>
      <c r="E408" s="145"/>
      <c r="F408" s="301"/>
      <c r="G408" s="187"/>
      <c r="H408" s="187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9"/>
      <c r="T408" s="190"/>
      <c r="U408" s="145"/>
      <c r="V408" s="145"/>
      <c r="W408" s="145"/>
    </row>
    <row r="409" spans="1:23" ht="15">
      <c r="A409" s="145"/>
      <c r="B409" s="186"/>
      <c r="C409" s="145"/>
      <c r="D409" s="145"/>
      <c r="E409" s="145"/>
      <c r="F409" s="301"/>
      <c r="G409" s="187"/>
      <c r="H409" s="187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9"/>
      <c r="T409" s="190"/>
      <c r="U409" s="145"/>
      <c r="V409" s="145"/>
      <c r="W409" s="145"/>
    </row>
    <row r="410" spans="1:23" ht="15">
      <c r="A410" s="145"/>
      <c r="B410" s="186"/>
      <c r="C410" s="145"/>
      <c r="D410" s="145"/>
      <c r="E410" s="145"/>
      <c r="F410" s="301"/>
      <c r="G410" s="187"/>
      <c r="H410" s="187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9"/>
      <c r="T410" s="190"/>
      <c r="U410" s="145"/>
      <c r="V410" s="145"/>
      <c r="W410" s="145"/>
    </row>
    <row r="411" spans="1:23" ht="15">
      <c r="A411" s="145"/>
      <c r="B411" s="186"/>
      <c r="C411" s="145"/>
      <c r="D411" s="145"/>
      <c r="E411" s="145"/>
      <c r="F411" s="301"/>
      <c r="G411" s="187"/>
      <c r="H411" s="187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9"/>
      <c r="T411" s="190"/>
      <c r="U411" s="145"/>
      <c r="V411" s="145"/>
      <c r="W411" s="145"/>
    </row>
    <row r="412" spans="1:23" ht="15">
      <c r="A412" s="145"/>
      <c r="B412" s="186"/>
      <c r="C412" s="145"/>
      <c r="D412" s="145"/>
      <c r="E412" s="145"/>
      <c r="F412" s="301"/>
      <c r="G412" s="187"/>
      <c r="H412" s="187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9"/>
      <c r="T412" s="190"/>
      <c r="U412" s="145"/>
      <c r="V412" s="145"/>
      <c r="W412" s="145"/>
    </row>
    <row r="413" spans="1:23" ht="15">
      <c r="A413" s="145"/>
      <c r="B413" s="186"/>
      <c r="C413" s="145"/>
      <c r="D413" s="145"/>
      <c r="E413" s="145"/>
      <c r="F413" s="301"/>
      <c r="G413" s="187"/>
      <c r="H413" s="187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9"/>
      <c r="T413" s="190"/>
      <c r="U413" s="145"/>
      <c r="V413" s="145"/>
      <c r="W413" s="145"/>
    </row>
    <row r="414" spans="1:23" ht="15">
      <c r="A414" s="145"/>
      <c r="B414" s="186"/>
      <c r="C414" s="145"/>
      <c r="D414" s="145"/>
      <c r="E414" s="145"/>
      <c r="F414" s="301"/>
      <c r="G414" s="187"/>
      <c r="H414" s="187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9"/>
      <c r="T414" s="190"/>
      <c r="U414" s="145"/>
      <c r="V414" s="145"/>
      <c r="W414" s="145"/>
    </row>
    <row r="415" spans="1:23" ht="15">
      <c r="A415" s="145"/>
      <c r="B415" s="186"/>
      <c r="C415" s="145"/>
      <c r="D415" s="145"/>
      <c r="E415" s="145"/>
      <c r="F415" s="301"/>
      <c r="G415" s="187"/>
      <c r="H415" s="187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9"/>
      <c r="T415" s="190"/>
      <c r="U415" s="145"/>
      <c r="V415" s="145"/>
      <c r="W415" s="145"/>
    </row>
    <row r="416" spans="1:23" ht="15">
      <c r="A416" s="145"/>
      <c r="B416" s="186"/>
      <c r="C416" s="145"/>
      <c r="D416" s="145"/>
      <c r="E416" s="145"/>
      <c r="F416" s="301"/>
      <c r="G416" s="187"/>
      <c r="H416" s="187"/>
      <c r="I416" s="188"/>
      <c r="J416" s="188"/>
      <c r="K416" s="188"/>
      <c r="L416" s="188"/>
      <c r="M416" s="188"/>
      <c r="N416" s="188"/>
      <c r="O416" s="188"/>
      <c r="P416" s="188"/>
      <c r="Q416" s="188"/>
      <c r="R416" s="188"/>
      <c r="S416" s="189"/>
      <c r="T416" s="190"/>
      <c r="U416" s="145"/>
      <c r="V416" s="145"/>
      <c r="W416" s="145"/>
    </row>
    <row r="417" spans="1:23" ht="15">
      <c r="A417" s="145"/>
      <c r="B417" s="186"/>
      <c r="C417" s="145"/>
      <c r="D417" s="145"/>
      <c r="E417" s="145"/>
      <c r="F417" s="301"/>
      <c r="G417" s="187"/>
      <c r="H417" s="187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9"/>
      <c r="T417" s="190"/>
      <c r="U417" s="145"/>
      <c r="V417" s="145"/>
      <c r="W417" s="145"/>
    </row>
    <row r="418" spans="1:23" ht="15">
      <c r="A418" s="145"/>
      <c r="B418" s="186"/>
      <c r="C418" s="145"/>
      <c r="D418" s="145"/>
      <c r="E418" s="145"/>
      <c r="F418" s="301"/>
      <c r="G418" s="187"/>
      <c r="H418" s="187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9"/>
      <c r="T418" s="190"/>
      <c r="U418" s="145"/>
      <c r="V418" s="145"/>
      <c r="W418" s="145"/>
    </row>
    <row r="419" spans="1:23" ht="15">
      <c r="A419" s="145"/>
      <c r="B419" s="186"/>
      <c r="C419" s="145"/>
      <c r="D419" s="145"/>
      <c r="E419" s="145"/>
      <c r="F419" s="301"/>
      <c r="G419" s="187"/>
      <c r="H419" s="187"/>
      <c r="I419" s="188"/>
      <c r="J419" s="188"/>
      <c r="K419" s="188"/>
      <c r="L419" s="188"/>
      <c r="M419" s="188"/>
      <c r="N419" s="188"/>
      <c r="O419" s="188"/>
      <c r="P419" s="188"/>
      <c r="Q419" s="188"/>
      <c r="R419" s="188"/>
      <c r="S419" s="189"/>
      <c r="T419" s="190"/>
      <c r="U419" s="145"/>
      <c r="V419" s="145"/>
      <c r="W419" s="145"/>
    </row>
    <row r="420" spans="1:23" ht="15">
      <c r="A420" s="145"/>
      <c r="B420" s="186"/>
      <c r="C420" s="145"/>
      <c r="D420" s="145"/>
      <c r="E420" s="145"/>
      <c r="F420" s="301"/>
      <c r="G420" s="187"/>
      <c r="H420" s="187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9"/>
      <c r="T420" s="190"/>
      <c r="U420" s="145"/>
      <c r="V420" s="145"/>
      <c r="W420" s="145"/>
    </row>
    <row r="421" spans="1:23" ht="15">
      <c r="A421" s="145"/>
      <c r="B421" s="186"/>
      <c r="C421" s="145"/>
      <c r="D421" s="145"/>
      <c r="E421" s="145"/>
      <c r="F421" s="301"/>
      <c r="G421" s="187"/>
      <c r="H421" s="187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9"/>
      <c r="T421" s="190"/>
      <c r="U421" s="145"/>
      <c r="V421" s="145"/>
      <c r="W421" s="145"/>
    </row>
    <row r="422" spans="1:23" ht="15">
      <c r="A422" s="145"/>
      <c r="B422" s="186"/>
      <c r="C422" s="145"/>
      <c r="D422" s="145"/>
      <c r="E422" s="145"/>
      <c r="F422" s="301"/>
      <c r="G422" s="187"/>
      <c r="H422" s="187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9"/>
      <c r="T422" s="190"/>
      <c r="U422" s="145"/>
      <c r="V422" s="145"/>
      <c r="W422" s="145"/>
    </row>
    <row r="423" spans="1:23" ht="15">
      <c r="A423" s="145"/>
      <c r="B423" s="186"/>
      <c r="C423" s="145"/>
      <c r="D423" s="145"/>
      <c r="E423" s="145"/>
      <c r="F423" s="301"/>
      <c r="G423" s="187"/>
      <c r="H423" s="187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9"/>
      <c r="T423" s="190"/>
      <c r="U423" s="145"/>
      <c r="V423" s="145"/>
      <c r="W423" s="145"/>
    </row>
    <row r="424" spans="1:23" ht="15">
      <c r="A424" s="145"/>
      <c r="B424" s="186"/>
      <c r="C424" s="145"/>
      <c r="D424" s="145"/>
      <c r="E424" s="145"/>
      <c r="F424" s="301"/>
      <c r="G424" s="187"/>
      <c r="H424" s="187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9"/>
      <c r="T424" s="190"/>
      <c r="U424" s="145"/>
      <c r="V424" s="145"/>
      <c r="W424" s="145"/>
    </row>
    <row r="425" spans="1:23" ht="15">
      <c r="A425" s="145"/>
      <c r="B425" s="186"/>
      <c r="C425" s="145"/>
      <c r="D425" s="145"/>
      <c r="E425" s="145"/>
      <c r="F425" s="301"/>
      <c r="G425" s="187"/>
      <c r="H425" s="187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9"/>
      <c r="T425" s="190"/>
      <c r="U425" s="145"/>
      <c r="V425" s="145"/>
      <c r="W425" s="145"/>
    </row>
    <row r="426" spans="1:23" ht="15">
      <c r="A426" s="145"/>
      <c r="B426" s="186"/>
      <c r="C426" s="145"/>
      <c r="D426" s="145"/>
      <c r="E426" s="145"/>
      <c r="F426" s="301"/>
      <c r="G426" s="187"/>
      <c r="H426" s="187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9"/>
      <c r="T426" s="190"/>
      <c r="U426" s="145"/>
      <c r="V426" s="145"/>
      <c r="W426" s="145"/>
    </row>
    <row r="427" spans="1:23" ht="15">
      <c r="A427" s="145"/>
      <c r="B427" s="186"/>
      <c r="C427" s="145"/>
      <c r="D427" s="145"/>
      <c r="E427" s="145"/>
      <c r="F427" s="301"/>
      <c r="G427" s="187"/>
      <c r="H427" s="187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9"/>
      <c r="T427" s="190"/>
      <c r="U427" s="145"/>
      <c r="V427" s="145"/>
      <c r="W427" s="145"/>
    </row>
    <row r="428" spans="1:23" ht="15">
      <c r="A428" s="145"/>
      <c r="B428" s="186"/>
      <c r="C428" s="145"/>
      <c r="D428" s="145"/>
      <c r="E428" s="145"/>
      <c r="F428" s="301"/>
      <c r="G428" s="187"/>
      <c r="H428" s="187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9"/>
      <c r="T428" s="190"/>
      <c r="U428" s="145"/>
      <c r="V428" s="145"/>
      <c r="W428" s="145"/>
    </row>
    <row r="429" spans="1:23" ht="15">
      <c r="A429" s="145"/>
      <c r="B429" s="186"/>
      <c r="C429" s="145"/>
      <c r="D429" s="145"/>
      <c r="E429" s="145"/>
      <c r="F429" s="301"/>
      <c r="G429" s="187"/>
      <c r="H429" s="187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9"/>
      <c r="T429" s="190"/>
      <c r="U429" s="145"/>
      <c r="V429" s="145"/>
      <c r="W429" s="145"/>
    </row>
    <row r="430" spans="1:23" ht="15">
      <c r="A430" s="145"/>
      <c r="B430" s="186"/>
      <c r="C430" s="145"/>
      <c r="D430" s="145"/>
      <c r="E430" s="145"/>
      <c r="F430" s="301"/>
      <c r="G430" s="187"/>
      <c r="H430" s="187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9"/>
      <c r="T430" s="190"/>
      <c r="U430" s="145"/>
      <c r="V430" s="145"/>
      <c r="W430" s="145"/>
    </row>
    <row r="431" spans="1:23" ht="15">
      <c r="A431" s="145"/>
      <c r="B431" s="186"/>
      <c r="C431" s="145"/>
      <c r="D431" s="145"/>
      <c r="E431" s="145"/>
      <c r="F431" s="301"/>
      <c r="G431" s="187"/>
      <c r="H431" s="187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9"/>
      <c r="T431" s="190"/>
      <c r="U431" s="145"/>
      <c r="V431" s="145"/>
      <c r="W431" s="145"/>
    </row>
    <row r="432" spans="1:23" ht="15">
      <c r="A432" s="145"/>
      <c r="B432" s="186"/>
      <c r="C432" s="145"/>
      <c r="D432" s="145"/>
      <c r="E432" s="145"/>
      <c r="F432" s="301"/>
      <c r="G432" s="187"/>
      <c r="H432" s="187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9"/>
      <c r="T432" s="190"/>
      <c r="U432" s="145"/>
      <c r="V432" s="145"/>
      <c r="W432" s="145"/>
    </row>
    <row r="433" spans="1:23" ht="15">
      <c r="A433" s="145"/>
      <c r="B433" s="186"/>
      <c r="C433" s="145"/>
      <c r="D433" s="145"/>
      <c r="E433" s="145"/>
      <c r="F433" s="301"/>
      <c r="G433" s="187"/>
      <c r="H433" s="187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9"/>
      <c r="T433" s="190"/>
      <c r="U433" s="145"/>
      <c r="V433" s="145"/>
      <c r="W433" s="145"/>
    </row>
    <row r="434" spans="1:23" ht="15">
      <c r="A434" s="145"/>
      <c r="B434" s="186"/>
      <c r="C434" s="145"/>
      <c r="D434" s="145"/>
      <c r="E434" s="145"/>
      <c r="F434" s="301"/>
      <c r="G434" s="187"/>
      <c r="H434" s="187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9"/>
      <c r="T434" s="190"/>
      <c r="U434" s="145"/>
      <c r="V434" s="145"/>
      <c r="W434" s="145"/>
    </row>
    <row r="435" spans="1:23" ht="15">
      <c r="A435" s="145"/>
      <c r="B435" s="186"/>
      <c r="C435" s="145"/>
      <c r="D435" s="145"/>
      <c r="E435" s="145"/>
      <c r="F435" s="301"/>
      <c r="G435" s="187"/>
      <c r="H435" s="187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9"/>
      <c r="T435" s="190"/>
      <c r="U435" s="145"/>
      <c r="V435" s="145"/>
      <c r="W435" s="145"/>
    </row>
    <row r="436" spans="1:23" ht="15">
      <c r="A436" s="145"/>
      <c r="B436" s="186"/>
      <c r="C436" s="145"/>
      <c r="D436" s="145"/>
      <c r="E436" s="145"/>
      <c r="F436" s="301"/>
      <c r="G436" s="187"/>
      <c r="H436" s="187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9"/>
      <c r="T436" s="190"/>
      <c r="U436" s="145"/>
      <c r="V436" s="145"/>
      <c r="W436" s="145"/>
    </row>
    <row r="437" spans="1:23" ht="15">
      <c r="A437" s="145"/>
      <c r="B437" s="186"/>
      <c r="C437" s="145"/>
      <c r="D437" s="145"/>
      <c r="E437" s="145"/>
      <c r="F437" s="301"/>
      <c r="G437" s="187"/>
      <c r="H437" s="187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9"/>
      <c r="T437" s="190"/>
      <c r="U437" s="145"/>
      <c r="V437" s="145"/>
      <c r="W437" s="145"/>
    </row>
    <row r="438" spans="1:23" ht="15">
      <c r="A438" s="145"/>
      <c r="B438" s="186"/>
      <c r="C438" s="145"/>
      <c r="D438" s="145"/>
      <c r="E438" s="145"/>
      <c r="F438" s="301"/>
      <c r="G438" s="187"/>
      <c r="H438" s="187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9"/>
      <c r="T438" s="190"/>
      <c r="U438" s="145"/>
      <c r="V438" s="145"/>
      <c r="W438" s="145"/>
    </row>
    <row r="439" spans="1:23" ht="15">
      <c r="A439" s="145"/>
      <c r="B439" s="186"/>
      <c r="C439" s="145"/>
      <c r="D439" s="145"/>
      <c r="E439" s="145"/>
      <c r="F439" s="301"/>
      <c r="G439" s="187"/>
      <c r="H439" s="187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9"/>
      <c r="T439" s="190"/>
      <c r="U439" s="145"/>
      <c r="V439" s="145"/>
      <c r="W439" s="145"/>
    </row>
    <row r="440" spans="1:23" ht="15">
      <c r="A440" s="145"/>
      <c r="B440" s="186"/>
      <c r="C440" s="145"/>
      <c r="D440" s="145"/>
      <c r="E440" s="145"/>
      <c r="F440" s="301"/>
      <c r="G440" s="187"/>
      <c r="H440" s="187"/>
      <c r="I440" s="188"/>
      <c r="J440" s="188"/>
      <c r="K440" s="188"/>
      <c r="L440" s="188"/>
      <c r="M440" s="188"/>
      <c r="N440" s="188"/>
      <c r="O440" s="188"/>
      <c r="P440" s="188"/>
      <c r="Q440" s="188"/>
      <c r="R440" s="188"/>
      <c r="S440" s="189"/>
      <c r="T440" s="190"/>
      <c r="U440" s="145"/>
      <c r="V440" s="145"/>
      <c r="W440" s="145"/>
    </row>
    <row r="441" spans="1:23" ht="15">
      <c r="A441" s="145"/>
      <c r="B441" s="186"/>
      <c r="C441" s="145"/>
      <c r="D441" s="145"/>
      <c r="E441" s="145"/>
      <c r="F441" s="301"/>
      <c r="G441" s="187"/>
      <c r="H441" s="187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9"/>
      <c r="T441" s="190"/>
      <c r="U441" s="145"/>
      <c r="V441" s="145"/>
      <c r="W441" s="145"/>
    </row>
    <row r="442" spans="1:23" ht="15">
      <c r="A442" s="145"/>
      <c r="B442" s="186"/>
      <c r="C442" s="145"/>
      <c r="D442" s="145"/>
      <c r="E442" s="145"/>
      <c r="F442" s="301"/>
      <c r="G442" s="187"/>
      <c r="H442" s="187"/>
      <c r="I442" s="188"/>
      <c r="J442" s="188"/>
      <c r="K442" s="188"/>
      <c r="L442" s="188"/>
      <c r="M442" s="188"/>
      <c r="N442" s="188"/>
      <c r="O442" s="188"/>
      <c r="P442" s="188"/>
      <c r="Q442" s="188"/>
      <c r="R442" s="188"/>
      <c r="S442" s="189"/>
      <c r="T442" s="190"/>
      <c r="U442" s="145"/>
      <c r="V442" s="145"/>
      <c r="W442" s="145"/>
    </row>
    <row r="443" spans="1:23" ht="15">
      <c r="A443" s="145"/>
      <c r="B443" s="186"/>
      <c r="C443" s="145"/>
      <c r="D443" s="145"/>
      <c r="E443" s="145"/>
      <c r="F443" s="301"/>
      <c r="G443" s="187"/>
      <c r="H443" s="187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  <c r="S443" s="189"/>
      <c r="T443" s="190"/>
      <c r="U443" s="145"/>
      <c r="V443" s="145"/>
      <c r="W443" s="145"/>
    </row>
    <row r="444" spans="1:23" ht="15">
      <c r="A444" s="145"/>
      <c r="B444" s="186"/>
      <c r="C444" s="145"/>
      <c r="D444" s="145"/>
      <c r="E444" s="145"/>
      <c r="F444" s="301"/>
      <c r="G444" s="187"/>
      <c r="H444" s="187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9"/>
      <c r="T444" s="190"/>
      <c r="U444" s="145"/>
      <c r="V444" s="145"/>
      <c r="W444" s="145"/>
    </row>
    <row r="445" spans="1:23" ht="15">
      <c r="A445" s="145"/>
      <c r="B445" s="186"/>
      <c r="C445" s="145"/>
      <c r="D445" s="145"/>
      <c r="E445" s="145"/>
      <c r="F445" s="301"/>
      <c r="G445" s="187"/>
      <c r="H445" s="187"/>
      <c r="I445" s="188"/>
      <c r="J445" s="188"/>
      <c r="K445" s="188"/>
      <c r="L445" s="188"/>
      <c r="M445" s="188"/>
      <c r="N445" s="188"/>
      <c r="O445" s="188"/>
      <c r="P445" s="188"/>
      <c r="Q445" s="188"/>
      <c r="R445" s="188"/>
      <c r="S445" s="189"/>
      <c r="T445" s="190"/>
      <c r="U445" s="145"/>
      <c r="V445" s="145"/>
      <c r="W445" s="145"/>
    </row>
    <row r="446" spans="1:23" ht="15">
      <c r="A446" s="145"/>
      <c r="B446" s="186"/>
      <c r="C446" s="145"/>
      <c r="D446" s="145"/>
      <c r="E446" s="145"/>
      <c r="F446" s="301"/>
      <c r="G446" s="187"/>
      <c r="H446" s="187"/>
      <c r="I446" s="188"/>
      <c r="J446" s="188"/>
      <c r="K446" s="188"/>
      <c r="L446" s="188"/>
      <c r="M446" s="188"/>
      <c r="N446" s="188"/>
      <c r="O446" s="188"/>
      <c r="P446" s="188"/>
      <c r="Q446" s="188"/>
      <c r="R446" s="188"/>
      <c r="S446" s="189"/>
      <c r="T446" s="190"/>
      <c r="U446" s="145"/>
      <c r="V446" s="145"/>
      <c r="W446" s="145"/>
    </row>
    <row r="447" spans="1:23" ht="15">
      <c r="A447" s="145"/>
      <c r="B447" s="186"/>
      <c r="C447" s="145"/>
      <c r="D447" s="145"/>
      <c r="E447" s="145"/>
      <c r="F447" s="301"/>
      <c r="G447" s="187"/>
      <c r="H447" s="187"/>
      <c r="I447" s="188"/>
      <c r="J447" s="188"/>
      <c r="K447" s="188"/>
      <c r="L447" s="188"/>
      <c r="M447" s="188"/>
      <c r="N447" s="188"/>
      <c r="O447" s="188"/>
      <c r="P447" s="188"/>
      <c r="Q447" s="188"/>
      <c r="R447" s="188"/>
      <c r="S447" s="189"/>
      <c r="T447" s="190"/>
      <c r="U447" s="145"/>
      <c r="V447" s="145"/>
      <c r="W447" s="145"/>
    </row>
    <row r="448" spans="1:23" ht="15">
      <c r="A448" s="145"/>
      <c r="B448" s="186"/>
      <c r="C448" s="145"/>
      <c r="D448" s="145"/>
      <c r="E448" s="145"/>
      <c r="F448" s="301"/>
      <c r="G448" s="187"/>
      <c r="H448" s="187"/>
      <c r="I448" s="188"/>
      <c r="J448" s="188"/>
      <c r="K448" s="188"/>
      <c r="L448" s="188"/>
      <c r="M448" s="188"/>
      <c r="N448" s="188"/>
      <c r="O448" s="188"/>
      <c r="P448" s="188"/>
      <c r="Q448" s="188"/>
      <c r="R448" s="188"/>
      <c r="S448" s="189"/>
      <c r="T448" s="190"/>
      <c r="U448" s="145"/>
      <c r="V448" s="145"/>
      <c r="W448" s="145"/>
    </row>
    <row r="449" spans="1:23" ht="15">
      <c r="A449" s="145"/>
      <c r="B449" s="186"/>
      <c r="C449" s="145"/>
      <c r="D449" s="145"/>
      <c r="E449" s="145"/>
      <c r="F449" s="301"/>
      <c r="G449" s="187"/>
      <c r="H449" s="187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9"/>
      <c r="T449" s="190"/>
      <c r="U449" s="145"/>
      <c r="V449" s="145"/>
      <c r="W449" s="145"/>
    </row>
    <row r="450" spans="1:23" ht="15">
      <c r="A450" s="145"/>
      <c r="B450" s="186"/>
      <c r="C450" s="145"/>
      <c r="D450" s="145"/>
      <c r="E450" s="145"/>
      <c r="F450" s="301"/>
      <c r="G450" s="187"/>
      <c r="H450" s="187"/>
      <c r="I450" s="188"/>
      <c r="J450" s="188"/>
      <c r="K450" s="188"/>
      <c r="L450" s="188"/>
      <c r="M450" s="188"/>
      <c r="N450" s="188"/>
      <c r="O450" s="188"/>
      <c r="P450" s="188"/>
      <c r="Q450" s="188"/>
      <c r="R450" s="188"/>
      <c r="S450" s="189"/>
      <c r="T450" s="190"/>
      <c r="U450" s="145"/>
      <c r="V450" s="145"/>
      <c r="W450" s="145"/>
    </row>
    <row r="451" spans="1:23" ht="15">
      <c r="A451" s="145"/>
      <c r="B451" s="186"/>
      <c r="C451" s="145"/>
      <c r="D451" s="145"/>
      <c r="E451" s="145"/>
      <c r="F451" s="301"/>
      <c r="G451" s="187"/>
      <c r="H451" s="187"/>
      <c r="I451" s="188"/>
      <c r="J451" s="188"/>
      <c r="K451" s="188"/>
      <c r="L451" s="188"/>
      <c r="M451" s="188"/>
      <c r="N451" s="188"/>
      <c r="O451" s="188"/>
      <c r="P451" s="188"/>
      <c r="Q451" s="188"/>
      <c r="R451" s="188"/>
      <c r="S451" s="189"/>
      <c r="T451" s="190"/>
      <c r="U451" s="145"/>
      <c r="V451" s="145"/>
      <c r="W451" s="145"/>
    </row>
    <row r="452" spans="1:23" ht="15">
      <c r="A452" s="145"/>
      <c r="B452" s="186"/>
      <c r="C452" s="145"/>
      <c r="D452" s="145"/>
      <c r="E452" s="145"/>
      <c r="F452" s="301"/>
      <c r="G452" s="187"/>
      <c r="H452" s="187"/>
      <c r="I452" s="188"/>
      <c r="J452" s="188"/>
      <c r="K452" s="188"/>
      <c r="L452" s="188"/>
      <c r="M452" s="188"/>
      <c r="N452" s="188"/>
      <c r="O452" s="188"/>
      <c r="P452" s="188"/>
      <c r="Q452" s="188"/>
      <c r="R452" s="188"/>
      <c r="S452" s="189"/>
      <c r="T452" s="190"/>
      <c r="U452" s="145"/>
      <c r="V452" s="145"/>
      <c r="W452" s="145"/>
    </row>
    <row r="453" spans="1:23" ht="15">
      <c r="A453" s="145"/>
      <c r="B453" s="186"/>
      <c r="C453" s="145"/>
      <c r="D453" s="145"/>
      <c r="E453" s="145"/>
      <c r="F453" s="301"/>
      <c r="G453" s="187"/>
      <c r="H453" s="187"/>
      <c r="I453" s="188"/>
      <c r="J453" s="188"/>
      <c r="K453" s="188"/>
      <c r="L453" s="188"/>
      <c r="M453" s="188"/>
      <c r="N453" s="188"/>
      <c r="O453" s="188"/>
      <c r="P453" s="188"/>
      <c r="Q453" s="188"/>
      <c r="R453" s="188"/>
      <c r="S453" s="189"/>
      <c r="T453" s="190"/>
      <c r="U453" s="145"/>
      <c r="V453" s="145"/>
      <c r="W453" s="145"/>
    </row>
    <row r="454" spans="1:23" ht="15">
      <c r="A454" s="145"/>
      <c r="B454" s="186"/>
      <c r="C454" s="145"/>
      <c r="D454" s="145"/>
      <c r="E454" s="145"/>
      <c r="F454" s="301"/>
      <c r="G454" s="187"/>
      <c r="H454" s="187"/>
      <c r="I454" s="188"/>
      <c r="J454" s="188"/>
      <c r="K454" s="188"/>
      <c r="L454" s="188"/>
      <c r="M454" s="188"/>
      <c r="N454" s="188"/>
      <c r="O454" s="188"/>
      <c r="P454" s="188"/>
      <c r="Q454" s="188"/>
      <c r="R454" s="188"/>
      <c r="S454" s="189"/>
      <c r="T454" s="190"/>
      <c r="U454" s="145"/>
      <c r="V454" s="145"/>
      <c r="W454" s="145"/>
    </row>
    <row r="455" spans="1:23" ht="15">
      <c r="A455" s="145"/>
      <c r="B455" s="186"/>
      <c r="C455" s="145"/>
      <c r="D455" s="145"/>
      <c r="E455" s="145"/>
      <c r="F455" s="301"/>
      <c r="G455" s="187"/>
      <c r="H455" s="187"/>
      <c r="I455" s="188"/>
      <c r="J455" s="188"/>
      <c r="K455" s="188"/>
      <c r="L455" s="188"/>
      <c r="M455" s="188"/>
      <c r="N455" s="188"/>
      <c r="O455" s="188"/>
      <c r="P455" s="188"/>
      <c r="Q455" s="188"/>
      <c r="R455" s="188"/>
      <c r="S455" s="189"/>
      <c r="T455" s="190"/>
      <c r="U455" s="145"/>
      <c r="V455" s="145"/>
      <c r="W455" s="145"/>
    </row>
    <row r="456" spans="1:23" ht="15">
      <c r="A456" s="145"/>
      <c r="B456" s="186"/>
      <c r="C456" s="145"/>
      <c r="D456" s="145"/>
      <c r="E456" s="145"/>
      <c r="F456" s="301"/>
      <c r="G456" s="187"/>
      <c r="H456" s="187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9"/>
      <c r="T456" s="190"/>
      <c r="U456" s="145"/>
      <c r="V456" s="145"/>
      <c r="W456" s="145"/>
    </row>
    <row r="457" spans="1:23" ht="15">
      <c r="A457" s="145"/>
      <c r="B457" s="186"/>
      <c r="C457" s="145"/>
      <c r="D457" s="145"/>
      <c r="E457" s="145"/>
      <c r="F457" s="301"/>
      <c r="G457" s="187"/>
      <c r="H457" s="187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9"/>
      <c r="T457" s="190"/>
      <c r="U457" s="145"/>
      <c r="V457" s="145"/>
      <c r="W457" s="145"/>
    </row>
    <row r="458" spans="1:23" ht="15">
      <c r="A458" s="145"/>
      <c r="B458" s="186"/>
      <c r="C458" s="145"/>
      <c r="D458" s="145"/>
      <c r="E458" s="145"/>
      <c r="F458" s="301"/>
      <c r="G458" s="187"/>
      <c r="H458" s="187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9"/>
      <c r="T458" s="190"/>
      <c r="U458" s="145"/>
      <c r="V458" s="145"/>
      <c r="W458" s="145"/>
    </row>
    <row r="459" spans="1:23" ht="15">
      <c r="A459" s="145"/>
      <c r="B459" s="186"/>
      <c r="C459" s="145"/>
      <c r="D459" s="145"/>
      <c r="E459" s="145"/>
      <c r="F459" s="301"/>
      <c r="G459" s="187"/>
      <c r="H459" s="187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9"/>
      <c r="T459" s="190"/>
      <c r="U459" s="145"/>
      <c r="V459" s="145"/>
      <c r="W459" s="145"/>
    </row>
    <row r="460" spans="1:23" ht="15">
      <c r="A460" s="145"/>
      <c r="B460" s="186"/>
      <c r="C460" s="145"/>
      <c r="D460" s="145"/>
      <c r="E460" s="145"/>
      <c r="F460" s="301"/>
      <c r="G460" s="187"/>
      <c r="H460" s="187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9"/>
      <c r="T460" s="190"/>
      <c r="U460" s="145"/>
      <c r="V460" s="145"/>
      <c r="W460" s="145"/>
    </row>
    <row r="461" spans="1:23" ht="15">
      <c r="A461" s="145"/>
      <c r="B461" s="186"/>
      <c r="C461" s="145"/>
      <c r="D461" s="145"/>
      <c r="E461" s="145"/>
      <c r="F461" s="301"/>
      <c r="G461" s="187"/>
      <c r="H461" s="187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9"/>
      <c r="T461" s="190"/>
      <c r="U461" s="145"/>
      <c r="V461" s="145"/>
      <c r="W461" s="145"/>
    </row>
    <row r="462" spans="1:23" ht="15">
      <c r="A462" s="145"/>
      <c r="B462" s="186"/>
      <c r="C462" s="145"/>
      <c r="D462" s="145"/>
      <c r="E462" s="145"/>
      <c r="F462" s="301"/>
      <c r="G462" s="187"/>
      <c r="H462" s="187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9"/>
      <c r="T462" s="190"/>
      <c r="U462" s="145"/>
      <c r="V462" s="145"/>
      <c r="W462" s="145"/>
    </row>
    <row r="463" spans="1:23" ht="15">
      <c r="A463" s="145"/>
      <c r="B463" s="186"/>
      <c r="C463" s="145"/>
      <c r="D463" s="145"/>
      <c r="E463" s="145"/>
      <c r="F463" s="301"/>
      <c r="G463" s="187"/>
      <c r="H463" s="187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9"/>
      <c r="T463" s="190"/>
      <c r="U463" s="145"/>
      <c r="V463" s="145"/>
      <c r="W463" s="145"/>
    </row>
    <row r="464" spans="1:23" ht="15">
      <c r="A464" s="145"/>
      <c r="B464" s="186"/>
      <c r="C464" s="145"/>
      <c r="D464" s="145"/>
      <c r="E464" s="145"/>
      <c r="F464" s="301"/>
      <c r="G464" s="187"/>
      <c r="H464" s="187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9"/>
      <c r="T464" s="190"/>
      <c r="U464" s="145"/>
      <c r="V464" s="145"/>
      <c r="W464" s="145"/>
    </row>
    <row r="465" spans="1:23" ht="15">
      <c r="A465" s="145"/>
      <c r="B465" s="186"/>
      <c r="C465" s="145"/>
      <c r="D465" s="145"/>
      <c r="E465" s="145"/>
      <c r="F465" s="301"/>
      <c r="G465" s="187"/>
      <c r="H465" s="187"/>
      <c r="I465" s="188"/>
      <c r="J465" s="188"/>
      <c r="K465" s="188"/>
      <c r="L465" s="188"/>
      <c r="M465" s="188"/>
      <c r="N465" s="188"/>
      <c r="O465" s="188"/>
      <c r="P465" s="188"/>
      <c r="Q465" s="188"/>
      <c r="R465" s="188"/>
      <c r="S465" s="189"/>
      <c r="T465" s="190"/>
      <c r="U465" s="145"/>
      <c r="V465" s="145"/>
      <c r="W465" s="145"/>
    </row>
    <row r="466" spans="1:23" ht="15">
      <c r="A466" s="145"/>
      <c r="B466" s="186"/>
      <c r="C466" s="145"/>
      <c r="D466" s="145"/>
      <c r="E466" s="145"/>
      <c r="F466" s="301"/>
      <c r="G466" s="187"/>
      <c r="H466" s="187"/>
      <c r="I466" s="188"/>
      <c r="J466" s="188"/>
      <c r="K466" s="188"/>
      <c r="L466" s="188"/>
      <c r="M466" s="188"/>
      <c r="N466" s="188"/>
      <c r="O466" s="188"/>
      <c r="P466" s="188"/>
      <c r="Q466" s="188"/>
      <c r="R466" s="188"/>
      <c r="S466" s="189"/>
      <c r="T466" s="190"/>
      <c r="U466" s="145"/>
      <c r="V466" s="145"/>
      <c r="W466" s="145"/>
    </row>
    <row r="467" spans="1:23" ht="15">
      <c r="A467" s="145"/>
      <c r="B467" s="186"/>
      <c r="C467" s="145"/>
      <c r="D467" s="145"/>
      <c r="E467" s="145"/>
      <c r="F467" s="301"/>
      <c r="G467" s="187"/>
      <c r="H467" s="187"/>
      <c r="I467" s="188"/>
      <c r="J467" s="188"/>
      <c r="K467" s="188"/>
      <c r="L467" s="188"/>
      <c r="M467" s="188"/>
      <c r="N467" s="188"/>
      <c r="O467" s="188"/>
      <c r="P467" s="188"/>
      <c r="Q467" s="188"/>
      <c r="R467" s="188"/>
      <c r="S467" s="189"/>
      <c r="T467" s="190"/>
      <c r="U467" s="145"/>
      <c r="V467" s="145"/>
      <c r="W467" s="145"/>
    </row>
    <row r="468" spans="1:23" ht="15">
      <c r="A468" s="145"/>
      <c r="B468" s="186"/>
      <c r="C468" s="145"/>
      <c r="D468" s="145"/>
      <c r="E468" s="145"/>
      <c r="F468" s="301"/>
      <c r="G468" s="187"/>
      <c r="H468" s="187"/>
      <c r="I468" s="188"/>
      <c r="J468" s="188"/>
      <c r="K468" s="188"/>
      <c r="L468" s="188"/>
      <c r="M468" s="188"/>
      <c r="N468" s="188"/>
      <c r="O468" s="188"/>
      <c r="P468" s="188"/>
      <c r="Q468" s="188"/>
      <c r="R468" s="188"/>
      <c r="S468" s="189"/>
      <c r="T468" s="190"/>
      <c r="U468" s="145"/>
      <c r="V468" s="145"/>
      <c r="W468" s="145"/>
    </row>
    <row r="469" spans="1:23" ht="15">
      <c r="A469" s="145"/>
      <c r="B469" s="186"/>
      <c r="C469" s="145"/>
      <c r="D469" s="145"/>
      <c r="E469" s="145"/>
      <c r="F469" s="301"/>
      <c r="G469" s="187"/>
      <c r="H469" s="187"/>
      <c r="I469" s="188"/>
      <c r="J469" s="188"/>
      <c r="K469" s="188"/>
      <c r="L469" s="188"/>
      <c r="M469" s="188"/>
      <c r="N469" s="188"/>
      <c r="O469" s="188"/>
      <c r="P469" s="188"/>
      <c r="Q469" s="188"/>
      <c r="R469" s="188"/>
      <c r="S469" s="189"/>
      <c r="T469" s="190"/>
      <c r="U469" s="145"/>
      <c r="V469" s="145"/>
      <c r="W469" s="145"/>
    </row>
    <row r="470" spans="1:23" ht="15">
      <c r="A470" s="145"/>
      <c r="B470" s="186"/>
      <c r="C470" s="145"/>
      <c r="D470" s="145"/>
      <c r="E470" s="145"/>
      <c r="F470" s="301"/>
      <c r="G470" s="187"/>
      <c r="H470" s="187"/>
      <c r="I470" s="188"/>
      <c r="J470" s="188"/>
      <c r="K470" s="188"/>
      <c r="L470" s="188"/>
      <c r="M470" s="188"/>
      <c r="N470" s="188"/>
      <c r="O470" s="188"/>
      <c r="P470" s="188"/>
      <c r="Q470" s="188"/>
      <c r="R470" s="188"/>
      <c r="S470" s="189"/>
      <c r="T470" s="190"/>
      <c r="U470" s="145"/>
      <c r="V470" s="145"/>
      <c r="W470" s="145"/>
    </row>
    <row r="471" spans="1:23" ht="15">
      <c r="A471" s="145"/>
      <c r="B471" s="186"/>
      <c r="C471" s="145"/>
      <c r="D471" s="145"/>
      <c r="E471" s="145"/>
      <c r="F471" s="301"/>
      <c r="G471" s="187"/>
      <c r="H471" s="187"/>
      <c r="I471" s="188"/>
      <c r="J471" s="188"/>
      <c r="K471" s="188"/>
      <c r="L471" s="188"/>
      <c r="M471" s="188"/>
      <c r="N471" s="188"/>
      <c r="O471" s="188"/>
      <c r="P471" s="188"/>
      <c r="Q471" s="188"/>
      <c r="R471" s="188"/>
      <c r="S471" s="189"/>
      <c r="T471" s="190"/>
      <c r="U471" s="145"/>
      <c r="V471" s="145"/>
      <c r="W471" s="145"/>
    </row>
  </sheetData>
  <sheetProtection/>
  <mergeCells count="29">
    <mergeCell ref="J83:L83"/>
    <mergeCell ref="J85:L85"/>
    <mergeCell ref="J84:L84"/>
    <mergeCell ref="M2:R2"/>
    <mergeCell ref="T4:T6"/>
    <mergeCell ref="A2:A6"/>
    <mergeCell ref="B2:B6"/>
    <mergeCell ref="G2:J2"/>
    <mergeCell ref="I4:I6"/>
    <mergeCell ref="K3:K6"/>
    <mergeCell ref="F2:F6"/>
    <mergeCell ref="J4:J6"/>
    <mergeCell ref="G45:G46"/>
    <mergeCell ref="H3:H6"/>
    <mergeCell ref="I3:J3"/>
    <mergeCell ref="J86:L86"/>
    <mergeCell ref="A81:H86"/>
    <mergeCell ref="I81:I86"/>
    <mergeCell ref="J81:L81"/>
    <mergeCell ref="J82:L82"/>
    <mergeCell ref="K2:L2"/>
    <mergeCell ref="K80:L80"/>
    <mergeCell ref="G3:G6"/>
    <mergeCell ref="M3:N3"/>
    <mergeCell ref="Q3:R3"/>
    <mergeCell ref="S3:T3"/>
    <mergeCell ref="S4:S6"/>
    <mergeCell ref="O3:P3"/>
    <mergeCell ref="L3:L6"/>
  </mergeCells>
  <printOptions/>
  <pageMargins left="0.2362204724409449" right="0.2362204724409449" top="0.62" bottom="0.1968503937007874" header="0.196850393700787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4:M74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9.140625" style="8" customWidth="1"/>
    <col min="2" max="3" width="0" style="8" hidden="1" customWidth="1"/>
    <col min="4" max="4" width="18.8515625" style="8" customWidth="1"/>
    <col min="5" max="5" width="8.8515625" style="8" customWidth="1"/>
    <col min="6" max="6" width="15.7109375" style="8" customWidth="1"/>
    <col min="7" max="7" width="17.140625" style="8" customWidth="1"/>
    <col min="8" max="8" width="12.00390625" style="8" customWidth="1"/>
    <col min="9" max="9" width="12.7109375" style="8" customWidth="1"/>
    <col min="10" max="10" width="15.28125" style="8" customWidth="1"/>
    <col min="11" max="11" width="11.00390625" style="8" customWidth="1"/>
    <col min="12" max="16384" width="9.140625" style="8" customWidth="1"/>
  </cols>
  <sheetData>
    <row r="1" ht="15"/>
    <row r="2" ht="15"/>
    <row r="3" ht="15"/>
    <row r="4" spans="1:12" ht="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9.5" customHeight="1">
      <c r="A5" s="10" t="s">
        <v>66</v>
      </c>
      <c r="B5" s="10"/>
      <c r="C5" s="10"/>
      <c r="D5" s="48"/>
      <c r="E5" s="48"/>
      <c r="F5" s="48"/>
      <c r="G5" s="48"/>
      <c r="H5" s="48"/>
      <c r="I5" s="48"/>
      <c r="J5" s="48"/>
      <c r="K5" s="48"/>
      <c r="L5" s="48"/>
    </row>
    <row r="6" spans="1:12" ht="37.5" customHeight="1" thickBot="1">
      <c r="A6" s="326" t="s">
        <v>57</v>
      </c>
      <c r="B6" s="326" t="s">
        <v>58</v>
      </c>
      <c r="C6" s="326"/>
      <c r="D6" s="326"/>
      <c r="E6" s="326" t="s">
        <v>59</v>
      </c>
      <c r="F6" s="326" t="s">
        <v>53</v>
      </c>
      <c r="G6" s="326"/>
      <c r="H6" s="326" t="s">
        <v>60</v>
      </c>
      <c r="I6" s="326" t="s">
        <v>61</v>
      </c>
      <c r="J6" s="332" t="s">
        <v>169</v>
      </c>
      <c r="K6" s="326" t="s">
        <v>62</v>
      </c>
      <c r="L6" s="326" t="s">
        <v>11</v>
      </c>
    </row>
    <row r="7" spans="1:12" ht="26.25" thickBot="1">
      <c r="A7" s="327"/>
      <c r="B7" s="327"/>
      <c r="C7" s="327"/>
      <c r="D7" s="327"/>
      <c r="E7" s="327"/>
      <c r="F7" s="327" t="s">
        <v>63</v>
      </c>
      <c r="G7" s="54" t="s">
        <v>64</v>
      </c>
      <c r="H7" s="327"/>
      <c r="I7" s="327"/>
      <c r="J7" s="333"/>
      <c r="K7" s="327"/>
      <c r="L7" s="327"/>
    </row>
    <row r="8" spans="1:12" ht="15.75" thickBot="1">
      <c r="A8" s="327"/>
      <c r="B8" s="327"/>
      <c r="C8" s="327"/>
      <c r="D8" s="327"/>
      <c r="E8" s="327"/>
      <c r="F8" s="327"/>
      <c r="G8" s="55" t="s">
        <v>65</v>
      </c>
      <c r="H8" s="327"/>
      <c r="I8" s="327"/>
      <c r="J8" s="334"/>
      <c r="K8" s="327"/>
      <c r="L8" s="327"/>
    </row>
    <row r="9" spans="1:12" ht="75.75" thickBot="1">
      <c r="A9" s="27">
        <v>1</v>
      </c>
      <c r="B9" s="27" t="s">
        <v>69</v>
      </c>
      <c r="C9" s="27" t="s">
        <v>70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  <c r="I9" s="28">
        <v>7</v>
      </c>
      <c r="J9" s="28"/>
      <c r="K9" s="28">
        <v>8</v>
      </c>
      <c r="L9" s="28">
        <v>9</v>
      </c>
    </row>
    <row r="10" spans="1:12" ht="19.5" thickBot="1">
      <c r="A10" s="29" t="s">
        <v>170</v>
      </c>
      <c r="B10" s="32">
        <v>17</v>
      </c>
      <c r="C10" s="32">
        <v>23</v>
      </c>
      <c r="D10" s="30">
        <f>B10+C10</f>
        <v>40</v>
      </c>
      <c r="E10" s="31"/>
      <c r="F10" s="31"/>
      <c r="G10" s="31"/>
      <c r="H10" s="34">
        <v>1</v>
      </c>
      <c r="I10" s="31"/>
      <c r="J10" s="31"/>
      <c r="K10" s="34">
        <v>11</v>
      </c>
      <c r="L10" s="31">
        <f>SUM(D10:K10)</f>
        <v>52</v>
      </c>
    </row>
    <row r="11" spans="1:12" ht="38.25" thickBot="1">
      <c r="A11" s="29" t="s">
        <v>171</v>
      </c>
      <c r="B11" s="32">
        <v>17</v>
      </c>
      <c r="C11" s="33">
        <v>20</v>
      </c>
      <c r="D11" s="30">
        <v>29</v>
      </c>
      <c r="E11" s="56">
        <v>6</v>
      </c>
      <c r="F11" s="56">
        <v>4</v>
      </c>
      <c r="G11" s="56"/>
      <c r="H11" s="35">
        <v>2</v>
      </c>
      <c r="I11" s="31"/>
      <c r="J11" s="31"/>
      <c r="K11" s="34">
        <f>2+9</f>
        <v>11</v>
      </c>
      <c r="L11" s="31">
        <f>SUM(D11:K11)</f>
        <v>52</v>
      </c>
    </row>
    <row r="12" spans="1:12" ht="38.25" thickBot="1">
      <c r="A12" s="29" t="s">
        <v>172</v>
      </c>
      <c r="B12" s="33">
        <v>19</v>
      </c>
      <c r="C12" s="29"/>
      <c r="D12" s="30">
        <v>4</v>
      </c>
      <c r="E12" s="56">
        <v>4</v>
      </c>
      <c r="F12" s="56">
        <v>8</v>
      </c>
      <c r="G12" s="56"/>
      <c r="H12" s="36">
        <v>2</v>
      </c>
      <c r="I12" s="36">
        <v>1</v>
      </c>
      <c r="J12" s="36"/>
      <c r="K12" s="36">
        <v>2</v>
      </c>
      <c r="L12" s="31">
        <f>SUM(D12:K12)</f>
        <v>21</v>
      </c>
    </row>
    <row r="13" spans="1:12" ht="38.25" thickBot="1">
      <c r="A13" s="27" t="s">
        <v>11</v>
      </c>
      <c r="B13" s="27">
        <f>B10+B11+B12</f>
        <v>53</v>
      </c>
      <c r="C13" s="27">
        <f>C10+C11+C12</f>
        <v>43</v>
      </c>
      <c r="D13" s="30">
        <f>D10+D11+D12</f>
        <v>73</v>
      </c>
      <c r="E13" s="31">
        <f aca="true" t="shared" si="0" ref="E13:L13">SUM(E10:E12)</f>
        <v>10</v>
      </c>
      <c r="F13" s="31">
        <f t="shared" si="0"/>
        <v>12</v>
      </c>
      <c r="G13" s="31">
        <f t="shared" si="0"/>
        <v>0</v>
      </c>
      <c r="H13" s="31">
        <f t="shared" si="0"/>
        <v>5</v>
      </c>
      <c r="I13" s="31">
        <f t="shared" si="0"/>
        <v>1</v>
      </c>
      <c r="J13" s="31">
        <f t="shared" si="0"/>
        <v>0</v>
      </c>
      <c r="K13" s="31">
        <f t="shared" si="0"/>
        <v>24</v>
      </c>
      <c r="L13" s="31">
        <f t="shared" si="0"/>
        <v>125</v>
      </c>
    </row>
    <row r="14" spans="1:12" ht="19.5" hidden="1" thickBot="1">
      <c r="A14" s="57" t="s">
        <v>67</v>
      </c>
      <c r="B14" s="57"/>
      <c r="C14" s="57"/>
      <c r="D14" s="32">
        <f>B10+C10+B11+H10+H11+K10+K11</f>
        <v>82</v>
      </c>
      <c r="E14" s="335">
        <f>E13+F13</f>
        <v>22</v>
      </c>
      <c r="F14" s="335"/>
      <c r="G14" s="57"/>
      <c r="H14" s="58"/>
      <c r="I14" s="57"/>
      <c r="J14" s="57"/>
      <c r="K14" s="57"/>
      <c r="L14" s="57"/>
    </row>
    <row r="15" spans="1:12" ht="75.75" hidden="1" thickBot="1">
      <c r="A15" s="58" t="s">
        <v>68</v>
      </c>
      <c r="B15" s="58"/>
      <c r="C15" s="58"/>
      <c r="D15" s="37">
        <f>B12+C11+H12+I12+K12</f>
        <v>44</v>
      </c>
      <c r="E15" s="58"/>
      <c r="F15" s="58"/>
      <c r="G15" s="58"/>
      <c r="H15" s="58"/>
      <c r="I15" s="58"/>
      <c r="J15" s="58"/>
      <c r="K15" s="58"/>
      <c r="L15" s="58"/>
    </row>
    <row r="16" spans="1:12" ht="19.5" hidden="1" thickBot="1">
      <c r="A16" s="57" t="s">
        <v>56</v>
      </c>
      <c r="B16" s="57"/>
      <c r="C16" s="57"/>
      <c r="D16" s="30">
        <f>D14+D15</f>
        <v>126</v>
      </c>
      <c r="E16" s="330">
        <f>E14+E15</f>
        <v>22</v>
      </c>
      <c r="F16" s="331"/>
      <c r="G16" s="57">
        <f>G14+G15</f>
        <v>0</v>
      </c>
      <c r="H16" s="57">
        <f>H14+H15</f>
        <v>0</v>
      </c>
      <c r="I16" s="57">
        <f>I14+I15</f>
        <v>0</v>
      </c>
      <c r="J16" s="57"/>
      <c r="K16" s="57">
        <f>K14+K15</f>
        <v>0</v>
      </c>
      <c r="L16" s="57">
        <f>L14+L15</f>
        <v>0</v>
      </c>
    </row>
    <row r="17" spans="1:12" ht="18.7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3" ht="18.75">
      <c r="A18" s="59"/>
      <c r="B18" s="59"/>
      <c r="C18" s="59"/>
      <c r="D18" s="9"/>
      <c r="E18" s="9"/>
      <c r="F18" s="9"/>
      <c r="G18" s="9"/>
      <c r="H18" s="9"/>
      <c r="I18" s="59"/>
      <c r="J18" s="59"/>
      <c r="K18" s="59"/>
      <c r="L18" s="59"/>
      <c r="M18" s="68"/>
    </row>
    <row r="19" spans="1:13" ht="18.75">
      <c r="A19" s="59"/>
      <c r="B19" s="59"/>
      <c r="C19" s="59"/>
      <c r="D19" s="60"/>
      <c r="E19" s="9"/>
      <c r="F19" s="9"/>
      <c r="G19" s="9"/>
      <c r="H19" s="9"/>
      <c r="I19" s="59"/>
      <c r="J19" s="59"/>
      <c r="K19" s="9"/>
      <c r="L19" s="9"/>
      <c r="M19" s="68"/>
    </row>
    <row r="20" spans="1:13" ht="18.75">
      <c r="A20" s="59"/>
      <c r="B20" s="59"/>
      <c r="C20" s="59"/>
      <c r="D20" s="9"/>
      <c r="E20" s="9"/>
      <c r="F20" s="9"/>
      <c r="G20" s="9"/>
      <c r="H20" s="9"/>
      <c r="I20" s="59"/>
      <c r="J20" s="59"/>
      <c r="K20" s="9"/>
      <c r="L20" s="9"/>
      <c r="M20" s="68"/>
    </row>
    <row r="21" spans="1:13" ht="22.5" customHeight="1">
      <c r="A21" s="59"/>
      <c r="B21" s="59"/>
      <c r="C21" s="59"/>
      <c r="D21" s="9"/>
      <c r="E21" s="9"/>
      <c r="F21" s="61"/>
      <c r="G21" s="9"/>
      <c r="H21" s="9"/>
      <c r="I21" s="59"/>
      <c r="J21" s="59"/>
      <c r="K21" s="9"/>
      <c r="L21" s="9"/>
      <c r="M21" s="68"/>
    </row>
    <row r="22" spans="1:13" ht="26.25" customHeight="1">
      <c r="A22" s="59"/>
      <c r="B22" s="59"/>
      <c r="C22" s="59"/>
      <c r="D22" s="9"/>
      <c r="E22" s="62"/>
      <c r="F22" s="62"/>
      <c r="G22" s="62"/>
      <c r="H22" s="9"/>
      <c r="I22" s="59"/>
      <c r="J22" s="59"/>
      <c r="K22" s="328"/>
      <c r="L22" s="329"/>
      <c r="M22" s="68"/>
    </row>
    <row r="23" spans="1:13" ht="12" customHeight="1">
      <c r="A23" s="59"/>
      <c r="B23" s="59"/>
      <c r="C23" s="59"/>
      <c r="D23" s="9"/>
      <c r="E23" s="9"/>
      <c r="F23" s="9"/>
      <c r="G23" s="9"/>
      <c r="H23" s="9"/>
      <c r="I23" s="59"/>
      <c r="J23" s="59"/>
      <c r="K23" s="328"/>
      <c r="L23" s="329"/>
      <c r="M23" s="68"/>
    </row>
    <row r="24" spans="1:13" ht="18.75">
      <c r="A24" s="59"/>
      <c r="B24" s="59"/>
      <c r="C24" s="59"/>
      <c r="D24" s="9"/>
      <c r="E24" s="9"/>
      <c r="F24" s="9"/>
      <c r="G24" s="9"/>
      <c r="H24" s="9"/>
      <c r="I24" s="59"/>
      <c r="J24" s="59"/>
      <c r="K24" s="59"/>
      <c r="L24" s="59"/>
      <c r="M24" s="68"/>
    </row>
    <row r="25" spans="1:13" ht="18.75">
      <c r="A25" s="59"/>
      <c r="B25" s="59"/>
      <c r="C25" s="59"/>
      <c r="D25" s="63"/>
      <c r="E25" s="9"/>
      <c r="F25" s="63"/>
      <c r="G25" s="9"/>
      <c r="H25" s="9"/>
      <c r="I25" s="59"/>
      <c r="J25" s="59"/>
      <c r="K25" s="59"/>
      <c r="L25" s="59"/>
      <c r="M25" s="68"/>
    </row>
    <row r="26" spans="1:13" ht="18.75">
      <c r="A26" s="59"/>
      <c r="B26" s="59"/>
      <c r="C26" s="59"/>
      <c r="D26" s="9"/>
      <c r="E26" s="9"/>
      <c r="F26" s="9"/>
      <c r="G26" s="9"/>
      <c r="H26" s="9"/>
      <c r="I26" s="59"/>
      <c r="J26" s="59"/>
      <c r="K26" s="59"/>
      <c r="L26" s="59"/>
      <c r="M26" s="68"/>
    </row>
    <row r="27" spans="1:13" ht="18.75">
      <c r="A27" s="59"/>
      <c r="B27" s="59"/>
      <c r="C27" s="59"/>
      <c r="D27" s="9"/>
      <c r="E27" s="62"/>
      <c r="F27" s="62"/>
      <c r="G27" s="62"/>
      <c r="H27" s="9"/>
      <c r="I27" s="59"/>
      <c r="J27" s="59"/>
      <c r="K27" s="59"/>
      <c r="L27" s="59"/>
      <c r="M27" s="68"/>
    </row>
    <row r="28" spans="1:13" ht="18.75">
      <c r="A28" s="59"/>
      <c r="B28" s="59"/>
      <c r="C28" s="59"/>
      <c r="D28" s="9"/>
      <c r="E28" s="9"/>
      <c r="F28" s="9"/>
      <c r="G28" s="9"/>
      <c r="H28" s="9"/>
      <c r="I28" s="59"/>
      <c r="J28" s="59"/>
      <c r="K28" s="59"/>
      <c r="L28" s="59"/>
      <c r="M28" s="68"/>
    </row>
    <row r="29" spans="1:13" ht="18.75">
      <c r="A29" s="9"/>
      <c r="B29" s="9"/>
      <c r="C29" s="9"/>
      <c r="D29" s="9"/>
      <c r="E29" s="9"/>
      <c r="F29" s="63"/>
      <c r="G29" s="9"/>
      <c r="H29" s="9"/>
      <c r="I29" s="59"/>
      <c r="J29" s="59"/>
      <c r="K29" s="59"/>
      <c r="L29" s="59"/>
      <c r="M29" s="68"/>
    </row>
    <row r="30" spans="1:13" ht="18.75">
      <c r="A30" s="9"/>
      <c r="B30" s="9"/>
      <c r="C30" s="9"/>
      <c r="D30" s="9"/>
      <c r="E30" s="9"/>
      <c r="F30" s="9"/>
      <c r="G30" s="9"/>
      <c r="H30" s="9"/>
      <c r="I30" s="59"/>
      <c r="J30" s="59"/>
      <c r="K30" s="59"/>
      <c r="L30" s="59"/>
      <c r="M30" s="68"/>
    </row>
    <row r="31" spans="1:13" ht="18.75">
      <c r="A31" s="9"/>
      <c r="B31" s="9"/>
      <c r="C31" s="9"/>
      <c r="D31" s="9"/>
      <c r="E31" s="62"/>
      <c r="F31" s="62"/>
      <c r="G31" s="62"/>
      <c r="H31" s="9"/>
      <c r="I31" s="59"/>
      <c r="J31" s="59"/>
      <c r="K31" s="59"/>
      <c r="L31" s="59"/>
      <c r="M31" s="68"/>
    </row>
    <row r="32" spans="1:13" ht="1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1:13" ht="1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ht="1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ht="1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1:13" ht="1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1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13" ht="1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13" ht="1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1:13" ht="1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1:13" ht="1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 ht="1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1:13" ht="1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1:13" ht="1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1:13" ht="1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1:13" ht="1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3" ht="1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1:13" ht="1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1:13" ht="1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 ht="1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1:13" ht="1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1:13" ht="1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1:13" ht="1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 ht="1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3" ht="1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1:13" ht="1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1:13" ht="1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 ht="1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1:13" ht="1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 ht="1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1:13" ht="1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ht="1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1:13" ht="1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1:13" ht="1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1:13" ht="1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 ht="1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1:13" ht="1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1:13" ht="1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1:13" ht="1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1:13" ht="1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3" ht="1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ht="1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 ht="1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1:13" ht="1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</sheetData>
  <sheetProtection/>
  <mergeCells count="14">
    <mergeCell ref="K22:K23"/>
    <mergeCell ref="L22:L23"/>
    <mergeCell ref="E16:F16"/>
    <mergeCell ref="J6:J8"/>
    <mergeCell ref="K6:K8"/>
    <mergeCell ref="L6:L8"/>
    <mergeCell ref="F7:F8"/>
    <mergeCell ref="E14:F14"/>
    <mergeCell ref="A6:A8"/>
    <mergeCell ref="B6:D8"/>
    <mergeCell ref="E6:E8"/>
    <mergeCell ref="F6:G6"/>
    <mergeCell ref="H6:H8"/>
    <mergeCell ref="I6:I8"/>
  </mergeCells>
  <printOptions/>
  <pageMargins left="0.14" right="0.16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25"/>
  <sheetViews>
    <sheetView zoomScalePageLayoutView="0" workbookViewId="0" topLeftCell="A13">
      <selection activeCell="G22" sqref="G22"/>
    </sheetView>
  </sheetViews>
  <sheetFormatPr defaultColWidth="9.140625" defaultRowHeight="15"/>
  <cols>
    <col min="1" max="1" width="103.8515625" style="0" customWidth="1"/>
    <col min="2" max="2" width="9.140625" style="0" customWidth="1"/>
  </cols>
  <sheetData>
    <row r="1" ht="18.75">
      <c r="A1" s="39" t="s">
        <v>91</v>
      </c>
    </row>
    <row r="2" ht="18.75">
      <c r="A2" s="39" t="s">
        <v>267</v>
      </c>
    </row>
    <row r="3" ht="19.5">
      <c r="A3" s="40" t="s">
        <v>322</v>
      </c>
    </row>
    <row r="4" ht="2.25" customHeight="1">
      <c r="A4" s="39" t="s">
        <v>92</v>
      </c>
    </row>
    <row r="5" ht="18.75">
      <c r="A5" s="39"/>
    </row>
    <row r="6" ht="18.75">
      <c r="A6" s="39" t="s">
        <v>93</v>
      </c>
    </row>
    <row r="7" ht="128.25" customHeight="1">
      <c r="A7" s="41" t="s">
        <v>94</v>
      </c>
    </row>
    <row r="8" ht="18.75">
      <c r="A8" s="42"/>
    </row>
    <row r="9" ht="18.75">
      <c r="A9" s="42" t="s">
        <v>95</v>
      </c>
    </row>
    <row r="10" ht="48" customHeight="1" thickBot="1">
      <c r="A10" s="271" t="s">
        <v>321</v>
      </c>
    </row>
    <row r="11" ht="15">
      <c r="A11" s="43" t="s">
        <v>96</v>
      </c>
    </row>
    <row r="12" ht="33.75" customHeight="1">
      <c r="A12" s="42" t="s">
        <v>324</v>
      </c>
    </row>
    <row r="13" ht="42" customHeight="1" thickBot="1">
      <c r="A13" s="278" t="s">
        <v>323</v>
      </c>
    </row>
    <row r="14" ht="15">
      <c r="A14" s="43" t="s">
        <v>97</v>
      </c>
    </row>
    <row r="15" ht="18.75">
      <c r="A15" s="42"/>
    </row>
    <row r="16" ht="18.75">
      <c r="A16" s="44"/>
    </row>
    <row r="17" ht="24" customHeight="1">
      <c r="A17" s="45" t="s">
        <v>161</v>
      </c>
    </row>
    <row r="18" ht="24" customHeight="1">
      <c r="A18" s="49" t="s">
        <v>162</v>
      </c>
    </row>
    <row r="19" ht="20.25" customHeight="1">
      <c r="A19" s="45" t="s">
        <v>98</v>
      </c>
    </row>
    <row r="20" ht="27.75" customHeight="1">
      <c r="A20" s="45" t="s">
        <v>99</v>
      </c>
    </row>
    <row r="21" ht="25.5" customHeight="1">
      <c r="A21" s="45" t="s">
        <v>261</v>
      </c>
    </row>
    <row r="22" ht="23.25" customHeight="1">
      <c r="A22" s="45" t="s">
        <v>100</v>
      </c>
    </row>
    <row r="23" ht="18.75">
      <c r="A23" s="46"/>
    </row>
    <row r="24" ht="18.75">
      <c r="A24" s="47"/>
    </row>
    <row r="25" ht="18.75">
      <c r="A25" s="47" t="s">
        <v>262</v>
      </c>
    </row>
  </sheetData>
  <sheetProtection/>
  <printOptions/>
  <pageMargins left="0.7" right="0.21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25"/>
  <sheetViews>
    <sheetView zoomScalePageLayoutView="0" workbookViewId="0" topLeftCell="A10">
      <selection activeCell="A10" sqref="A10"/>
    </sheetView>
  </sheetViews>
  <sheetFormatPr defaultColWidth="9.140625" defaultRowHeight="15"/>
  <cols>
    <col min="1" max="1" width="176.8515625" style="0" customWidth="1"/>
    <col min="2" max="2" width="9.140625" style="0" customWidth="1"/>
  </cols>
  <sheetData>
    <row r="1" ht="18.75">
      <c r="A1" s="39" t="s">
        <v>91</v>
      </c>
    </row>
    <row r="2" ht="18.75">
      <c r="A2" s="39" t="s">
        <v>160</v>
      </c>
    </row>
    <row r="3" ht="19.5">
      <c r="A3" s="40" t="s">
        <v>322</v>
      </c>
    </row>
    <row r="4" ht="2.25" customHeight="1">
      <c r="A4" s="39" t="s">
        <v>92</v>
      </c>
    </row>
    <row r="5" ht="18.75">
      <c r="A5" s="39"/>
    </row>
    <row r="6" ht="18.75">
      <c r="A6" s="39" t="s">
        <v>93</v>
      </c>
    </row>
    <row r="7" ht="64.5" customHeight="1">
      <c r="A7" s="41" t="s">
        <v>101</v>
      </c>
    </row>
    <row r="8" ht="18.75">
      <c r="A8" s="42"/>
    </row>
    <row r="9" ht="18.75">
      <c r="A9" s="42" t="s">
        <v>102</v>
      </c>
    </row>
    <row r="10" ht="54" customHeight="1" thickBot="1">
      <c r="A10" s="271" t="s">
        <v>321</v>
      </c>
    </row>
    <row r="11" ht="15">
      <c r="A11" s="43" t="s">
        <v>96</v>
      </c>
    </row>
    <row r="12" ht="33.75" customHeight="1">
      <c r="A12" s="42" t="s">
        <v>324</v>
      </c>
    </row>
    <row r="13" ht="42" customHeight="1" thickBot="1">
      <c r="A13" s="278" t="s">
        <v>323</v>
      </c>
    </row>
    <row r="14" ht="15">
      <c r="A14" s="43" t="s">
        <v>97</v>
      </c>
    </row>
    <row r="15" ht="18.75">
      <c r="A15" s="42"/>
    </row>
    <row r="16" ht="5.25" customHeight="1">
      <c r="A16" s="44"/>
    </row>
    <row r="17" ht="24" customHeight="1">
      <c r="A17" s="45" t="s">
        <v>161</v>
      </c>
    </row>
    <row r="18" ht="24" customHeight="1">
      <c r="A18" s="49" t="s">
        <v>162</v>
      </c>
    </row>
    <row r="19" ht="20.25" customHeight="1">
      <c r="A19" s="45" t="s">
        <v>98</v>
      </c>
    </row>
    <row r="20" ht="27.75" customHeight="1">
      <c r="A20" s="45" t="s">
        <v>99</v>
      </c>
    </row>
    <row r="21" ht="25.5" customHeight="1">
      <c r="A21" s="45" t="s">
        <v>261</v>
      </c>
    </row>
    <row r="22" ht="23.25" customHeight="1">
      <c r="A22" s="45" t="s">
        <v>100</v>
      </c>
    </row>
    <row r="23" ht="18.75">
      <c r="A23" s="46"/>
    </row>
    <row r="24" ht="18.75">
      <c r="A24" s="47" t="s">
        <v>262</v>
      </c>
    </row>
    <row r="25" ht="18.75">
      <c r="A25" s="47"/>
    </row>
  </sheetData>
  <sheetProtection/>
  <printOptions/>
  <pageMargins left="0.7086614173228347" right="0.7086614173228347" top="0.34" bottom="0.25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273"/>
  <sheetViews>
    <sheetView view="pageBreakPreview" zoomScale="55" zoomScaleSheetLayoutView="55" zoomScalePageLayoutView="0" workbookViewId="0" topLeftCell="A152">
      <selection activeCell="E175" sqref="E175:BE175"/>
    </sheetView>
  </sheetViews>
  <sheetFormatPr defaultColWidth="9.140625" defaultRowHeight="15"/>
  <cols>
    <col min="1" max="1" width="9.421875" style="216" customWidth="1"/>
    <col min="2" max="2" width="12.00390625" style="216" customWidth="1"/>
    <col min="3" max="3" width="52.00390625" style="216" customWidth="1"/>
    <col min="4" max="4" width="9.140625" style="216" customWidth="1"/>
    <col min="5" max="21" width="5.7109375" style="216" customWidth="1"/>
    <col min="22" max="22" width="8.8515625" style="216" customWidth="1"/>
    <col min="23" max="47" width="5.7109375" style="216" customWidth="1"/>
    <col min="48" max="48" width="5.28125" style="216" customWidth="1"/>
    <col min="49" max="57" width="5.7109375" style="216" customWidth="1"/>
    <col min="58" max="58" width="9.00390625" style="217" customWidth="1"/>
    <col min="59" max="59" width="10.421875" style="216" customWidth="1"/>
    <col min="60" max="16384" width="9.140625" style="216" customWidth="1"/>
  </cols>
  <sheetData>
    <row r="1" spans="1:3" ht="15.75">
      <c r="A1" s="213"/>
      <c r="B1" s="214" t="s">
        <v>237</v>
      </c>
      <c r="C1" s="215"/>
    </row>
    <row r="2" spans="1:3" ht="18.75" customHeight="1">
      <c r="A2" s="360" t="s">
        <v>263</v>
      </c>
      <c r="B2" s="360"/>
      <c r="C2" s="360"/>
    </row>
    <row r="4" spans="1:59" s="218" customFormat="1" ht="93.75" customHeight="1">
      <c r="A4" s="350" t="s">
        <v>105</v>
      </c>
      <c r="B4" s="350" t="s">
        <v>0</v>
      </c>
      <c r="C4" s="350" t="s">
        <v>106</v>
      </c>
      <c r="D4" s="350" t="s">
        <v>107</v>
      </c>
      <c r="E4" s="283" t="s">
        <v>268</v>
      </c>
      <c r="F4" s="348" t="s">
        <v>108</v>
      </c>
      <c r="G4" s="348"/>
      <c r="H4" s="348"/>
      <c r="I4" s="283" t="s">
        <v>269</v>
      </c>
      <c r="J4" s="348" t="s">
        <v>109</v>
      </c>
      <c r="K4" s="348"/>
      <c r="L4" s="348"/>
      <c r="M4" s="348"/>
      <c r="N4" s="283" t="s">
        <v>270</v>
      </c>
      <c r="O4" s="348" t="s">
        <v>110</v>
      </c>
      <c r="P4" s="348"/>
      <c r="Q4" s="348"/>
      <c r="R4" s="283" t="s">
        <v>271</v>
      </c>
      <c r="S4" s="348" t="s">
        <v>111</v>
      </c>
      <c r="T4" s="348"/>
      <c r="U4" s="348"/>
      <c r="V4" s="283" t="s">
        <v>272</v>
      </c>
      <c r="W4" s="348" t="s">
        <v>112</v>
      </c>
      <c r="X4" s="348"/>
      <c r="Y4" s="348"/>
      <c r="Z4" s="348"/>
      <c r="AA4" s="283" t="s">
        <v>273</v>
      </c>
      <c r="AB4" s="348" t="s">
        <v>113</v>
      </c>
      <c r="AC4" s="348"/>
      <c r="AD4" s="348"/>
      <c r="AE4" s="283" t="s">
        <v>274</v>
      </c>
      <c r="AF4" s="348" t="s">
        <v>114</v>
      </c>
      <c r="AG4" s="348"/>
      <c r="AH4" s="348"/>
      <c r="AI4" s="283" t="s">
        <v>275</v>
      </c>
      <c r="AJ4" s="348" t="s">
        <v>115</v>
      </c>
      <c r="AK4" s="348"/>
      <c r="AL4" s="348"/>
      <c r="AM4" s="348"/>
      <c r="AN4" s="283" t="s">
        <v>276</v>
      </c>
      <c r="AO4" s="348" t="s">
        <v>116</v>
      </c>
      <c r="AP4" s="348"/>
      <c r="AQ4" s="348"/>
      <c r="AR4" s="283" t="s">
        <v>117</v>
      </c>
      <c r="AS4" s="348" t="s">
        <v>118</v>
      </c>
      <c r="AT4" s="348"/>
      <c r="AU4" s="348"/>
      <c r="AV4" s="283" t="s">
        <v>277</v>
      </c>
      <c r="AW4" s="348" t="s">
        <v>119</v>
      </c>
      <c r="AX4" s="348"/>
      <c r="AY4" s="348"/>
      <c r="AZ4" s="348"/>
      <c r="BA4" s="283" t="s">
        <v>278</v>
      </c>
      <c r="BB4" s="348" t="s">
        <v>120</v>
      </c>
      <c r="BC4" s="348"/>
      <c r="BD4" s="348"/>
      <c r="BE4" s="283" t="s">
        <v>279</v>
      </c>
      <c r="BF4" s="343" t="s">
        <v>121</v>
      </c>
      <c r="BG4" s="344" t="s">
        <v>234</v>
      </c>
    </row>
    <row r="5" spans="1:59" ht="22.5" customHeight="1">
      <c r="A5" s="350"/>
      <c r="B5" s="350"/>
      <c r="C5" s="350"/>
      <c r="D5" s="350"/>
      <c r="E5" s="342" t="s">
        <v>122</v>
      </c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3"/>
      <c r="BG5" s="344"/>
    </row>
    <row r="6" spans="1:59" ht="15.75">
      <c r="A6" s="350"/>
      <c r="B6" s="350"/>
      <c r="C6" s="350"/>
      <c r="D6" s="350"/>
      <c r="E6" s="219">
        <v>36</v>
      </c>
      <c r="F6" s="219">
        <v>37</v>
      </c>
      <c r="G6" s="279">
        <v>38</v>
      </c>
      <c r="H6" s="279">
        <v>39</v>
      </c>
      <c r="I6" s="279">
        <v>40</v>
      </c>
      <c r="J6" s="279">
        <v>41</v>
      </c>
      <c r="K6" s="279">
        <v>42</v>
      </c>
      <c r="L6" s="279">
        <v>43</v>
      </c>
      <c r="M6" s="279">
        <v>44</v>
      </c>
      <c r="N6" s="279">
        <v>45</v>
      </c>
      <c r="O6" s="279">
        <v>46</v>
      </c>
      <c r="P6" s="279">
        <v>47</v>
      </c>
      <c r="Q6" s="279">
        <v>48</v>
      </c>
      <c r="R6" s="279">
        <v>49</v>
      </c>
      <c r="S6" s="279">
        <v>50</v>
      </c>
      <c r="T6" s="279">
        <v>51</v>
      </c>
      <c r="U6" s="279">
        <v>52</v>
      </c>
      <c r="V6" s="279">
        <v>53</v>
      </c>
      <c r="W6" s="219">
        <v>1</v>
      </c>
      <c r="X6" s="219">
        <v>2</v>
      </c>
      <c r="Y6" s="219">
        <v>3</v>
      </c>
      <c r="Z6" s="219">
        <v>4</v>
      </c>
      <c r="AA6" s="219">
        <v>5</v>
      </c>
      <c r="AB6" s="219">
        <v>6</v>
      </c>
      <c r="AC6" s="219">
        <v>7</v>
      </c>
      <c r="AD6" s="219">
        <v>8</v>
      </c>
      <c r="AE6" s="219">
        <v>9</v>
      </c>
      <c r="AF6" s="219">
        <v>10</v>
      </c>
      <c r="AG6" s="219">
        <v>11</v>
      </c>
      <c r="AH6" s="219">
        <v>12</v>
      </c>
      <c r="AI6" s="219">
        <v>13</v>
      </c>
      <c r="AJ6" s="219">
        <v>14</v>
      </c>
      <c r="AK6" s="219">
        <v>15</v>
      </c>
      <c r="AL6" s="219">
        <v>16</v>
      </c>
      <c r="AM6" s="219">
        <v>17</v>
      </c>
      <c r="AN6" s="219">
        <v>18</v>
      </c>
      <c r="AO6" s="219">
        <v>19</v>
      </c>
      <c r="AP6" s="219">
        <v>20</v>
      </c>
      <c r="AQ6" s="219">
        <v>21</v>
      </c>
      <c r="AR6" s="219">
        <v>22</v>
      </c>
      <c r="AS6" s="219">
        <v>23</v>
      </c>
      <c r="AT6" s="219">
        <v>24</v>
      </c>
      <c r="AU6" s="219">
        <v>25</v>
      </c>
      <c r="AV6" s="219">
        <v>26</v>
      </c>
      <c r="AW6" s="219">
        <v>27</v>
      </c>
      <c r="AX6" s="219">
        <v>28</v>
      </c>
      <c r="AY6" s="219">
        <v>29</v>
      </c>
      <c r="AZ6" s="219">
        <v>30</v>
      </c>
      <c r="BA6" s="219">
        <v>31</v>
      </c>
      <c r="BB6" s="219">
        <v>32</v>
      </c>
      <c r="BC6" s="219">
        <v>33</v>
      </c>
      <c r="BD6" s="219">
        <v>34</v>
      </c>
      <c r="BE6" s="219">
        <v>35</v>
      </c>
      <c r="BF6" s="343"/>
      <c r="BG6" s="344"/>
    </row>
    <row r="7" spans="1:59" ht="12.75">
      <c r="A7" s="350"/>
      <c r="B7" s="350"/>
      <c r="C7" s="350"/>
      <c r="D7" s="350"/>
      <c r="E7" s="339" t="s">
        <v>123</v>
      </c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43"/>
      <c r="BG7" s="344"/>
    </row>
    <row r="8" spans="1:59" ht="18.75" customHeight="1">
      <c r="A8" s="350"/>
      <c r="B8" s="350"/>
      <c r="C8" s="350"/>
      <c r="D8" s="350"/>
      <c r="E8" s="219">
        <v>1</v>
      </c>
      <c r="F8" s="219">
        <v>2</v>
      </c>
      <c r="G8" s="219">
        <v>3</v>
      </c>
      <c r="H8" s="219">
        <v>4</v>
      </c>
      <c r="I8" s="219">
        <v>5</v>
      </c>
      <c r="J8" s="219">
        <v>6</v>
      </c>
      <c r="K8" s="219">
        <v>7</v>
      </c>
      <c r="L8" s="219">
        <v>8</v>
      </c>
      <c r="M8" s="219">
        <v>9</v>
      </c>
      <c r="N8" s="219">
        <v>10</v>
      </c>
      <c r="O8" s="219">
        <v>11</v>
      </c>
      <c r="P8" s="219">
        <v>12</v>
      </c>
      <c r="Q8" s="219">
        <v>13</v>
      </c>
      <c r="R8" s="219">
        <v>14</v>
      </c>
      <c r="S8" s="219">
        <v>15</v>
      </c>
      <c r="T8" s="219">
        <v>16</v>
      </c>
      <c r="U8" s="219">
        <v>17</v>
      </c>
      <c r="V8" s="219">
        <v>18</v>
      </c>
      <c r="W8" s="219">
        <v>19</v>
      </c>
      <c r="X8" s="219">
        <v>20</v>
      </c>
      <c r="Y8" s="219">
        <v>21</v>
      </c>
      <c r="Z8" s="219">
        <v>22</v>
      </c>
      <c r="AA8" s="219">
        <v>23</v>
      </c>
      <c r="AB8" s="219">
        <v>24</v>
      </c>
      <c r="AC8" s="219">
        <v>25</v>
      </c>
      <c r="AD8" s="219">
        <v>26</v>
      </c>
      <c r="AE8" s="219">
        <v>27</v>
      </c>
      <c r="AF8" s="219">
        <v>28</v>
      </c>
      <c r="AG8" s="219">
        <v>29</v>
      </c>
      <c r="AH8" s="219">
        <v>30</v>
      </c>
      <c r="AI8" s="219">
        <v>31</v>
      </c>
      <c r="AJ8" s="219">
        <v>32</v>
      </c>
      <c r="AK8" s="219">
        <v>33</v>
      </c>
      <c r="AL8" s="219">
        <v>34</v>
      </c>
      <c r="AM8" s="219">
        <v>35</v>
      </c>
      <c r="AN8" s="219">
        <v>36</v>
      </c>
      <c r="AO8" s="219">
        <v>37</v>
      </c>
      <c r="AP8" s="219">
        <v>0.38</v>
      </c>
      <c r="AQ8" s="219">
        <v>39</v>
      </c>
      <c r="AR8" s="219">
        <v>40</v>
      </c>
      <c r="AS8" s="219">
        <v>41</v>
      </c>
      <c r="AT8" s="219">
        <v>42</v>
      </c>
      <c r="AU8" s="219">
        <v>43</v>
      </c>
      <c r="AV8" s="219">
        <v>44</v>
      </c>
      <c r="AW8" s="219">
        <v>45</v>
      </c>
      <c r="AX8" s="219">
        <v>46</v>
      </c>
      <c r="AY8" s="219">
        <v>47</v>
      </c>
      <c r="AZ8" s="219">
        <v>48</v>
      </c>
      <c r="BA8" s="219">
        <v>49</v>
      </c>
      <c r="BB8" s="219">
        <v>50</v>
      </c>
      <c r="BC8" s="219">
        <v>51</v>
      </c>
      <c r="BD8" s="219">
        <v>52</v>
      </c>
      <c r="BE8" s="219">
        <v>53</v>
      </c>
      <c r="BF8" s="343"/>
      <c r="BG8" s="344"/>
    </row>
    <row r="9" spans="1:59" ht="27" customHeight="1" hidden="1">
      <c r="A9" s="359" t="s">
        <v>8</v>
      </c>
      <c r="D9" s="220" t="s">
        <v>125</v>
      </c>
      <c r="E9" s="220">
        <f>E11+E31</f>
        <v>0</v>
      </c>
      <c r="F9" s="220">
        <f aca="true" t="shared" si="0" ref="F9:BE10">F11+F31</f>
        <v>0</v>
      </c>
      <c r="G9" s="220">
        <f t="shared" si="0"/>
        <v>0</v>
      </c>
      <c r="H9" s="220">
        <f t="shared" si="0"/>
        <v>0</v>
      </c>
      <c r="I9" s="220">
        <f t="shared" si="0"/>
        <v>0</v>
      </c>
      <c r="J9" s="220">
        <f t="shared" si="0"/>
        <v>0</v>
      </c>
      <c r="K9" s="220">
        <f t="shared" si="0"/>
        <v>0</v>
      </c>
      <c r="L9" s="220">
        <f t="shared" si="0"/>
        <v>0</v>
      </c>
      <c r="M9" s="220">
        <f t="shared" si="0"/>
        <v>0</v>
      </c>
      <c r="N9" s="220">
        <f t="shared" si="0"/>
        <v>0</v>
      </c>
      <c r="O9" s="220">
        <f t="shared" si="0"/>
        <v>0</v>
      </c>
      <c r="P9" s="220">
        <f t="shared" si="0"/>
        <v>0</v>
      </c>
      <c r="Q9" s="220">
        <f t="shared" si="0"/>
        <v>0</v>
      </c>
      <c r="R9" s="220">
        <f t="shared" si="0"/>
        <v>0</v>
      </c>
      <c r="S9" s="220">
        <f t="shared" si="0"/>
        <v>0</v>
      </c>
      <c r="T9" s="220">
        <f t="shared" si="0"/>
        <v>0</v>
      </c>
      <c r="U9" s="220">
        <f t="shared" si="0"/>
        <v>0</v>
      </c>
      <c r="V9" s="220" t="e">
        <f t="shared" si="0"/>
        <v>#VALUE!</v>
      </c>
      <c r="W9" s="220">
        <f t="shared" si="0"/>
        <v>0</v>
      </c>
      <c r="X9" s="220">
        <f t="shared" si="0"/>
        <v>0</v>
      </c>
      <c r="Y9" s="220">
        <f t="shared" si="0"/>
        <v>0</v>
      </c>
      <c r="Z9" s="220">
        <f t="shared" si="0"/>
        <v>0</v>
      </c>
      <c r="AA9" s="220">
        <f t="shared" si="0"/>
        <v>0</v>
      </c>
      <c r="AB9" s="220">
        <f t="shared" si="0"/>
        <v>0</v>
      </c>
      <c r="AC9" s="220">
        <f t="shared" si="0"/>
        <v>0</v>
      </c>
      <c r="AD9" s="220">
        <f t="shared" si="0"/>
        <v>0</v>
      </c>
      <c r="AE9" s="220">
        <f t="shared" si="0"/>
        <v>0</v>
      </c>
      <c r="AF9" s="220">
        <f t="shared" si="0"/>
        <v>0</v>
      </c>
      <c r="AG9" s="220">
        <f t="shared" si="0"/>
        <v>0</v>
      </c>
      <c r="AH9" s="220">
        <f t="shared" si="0"/>
        <v>0</v>
      </c>
      <c r="AI9" s="220">
        <f t="shared" si="0"/>
        <v>0</v>
      </c>
      <c r="AJ9" s="220">
        <f t="shared" si="0"/>
        <v>0</v>
      </c>
      <c r="AK9" s="220">
        <f t="shared" si="0"/>
        <v>0</v>
      </c>
      <c r="AL9" s="220">
        <f t="shared" si="0"/>
        <v>0</v>
      </c>
      <c r="AM9" s="220">
        <f t="shared" si="0"/>
        <v>0</v>
      </c>
      <c r="AN9" s="220">
        <f t="shared" si="0"/>
        <v>0</v>
      </c>
      <c r="AO9" s="220">
        <f t="shared" si="0"/>
        <v>0</v>
      </c>
      <c r="AP9" s="220">
        <f t="shared" si="0"/>
        <v>0</v>
      </c>
      <c r="AQ9" s="220">
        <f t="shared" si="0"/>
        <v>0</v>
      </c>
      <c r="AR9" s="220">
        <f t="shared" si="0"/>
        <v>0</v>
      </c>
      <c r="AS9" s="220">
        <f t="shared" si="0"/>
        <v>0</v>
      </c>
      <c r="AT9" s="220">
        <f t="shared" si="0"/>
        <v>0</v>
      </c>
      <c r="AU9" s="220">
        <f t="shared" si="0"/>
        <v>0</v>
      </c>
      <c r="AV9" s="220">
        <f t="shared" si="0"/>
        <v>0</v>
      </c>
      <c r="AW9" s="220" t="e">
        <f t="shared" si="0"/>
        <v>#VALUE!</v>
      </c>
      <c r="AX9" s="220">
        <f t="shared" si="0"/>
        <v>0</v>
      </c>
      <c r="AY9" s="220">
        <f t="shared" si="0"/>
        <v>0</v>
      </c>
      <c r="AZ9" s="220">
        <f t="shared" si="0"/>
        <v>0</v>
      </c>
      <c r="BA9" s="220">
        <f t="shared" si="0"/>
        <v>0</v>
      </c>
      <c r="BB9" s="220">
        <f t="shared" si="0"/>
        <v>0</v>
      </c>
      <c r="BC9" s="220">
        <f t="shared" si="0"/>
        <v>0</v>
      </c>
      <c r="BD9" s="220">
        <f t="shared" si="0"/>
        <v>0</v>
      </c>
      <c r="BE9" s="220">
        <f t="shared" si="0"/>
        <v>0</v>
      </c>
      <c r="BF9" s="221">
        <f>BF11+BF31</f>
        <v>0</v>
      </c>
      <c r="BG9" s="222"/>
    </row>
    <row r="10" spans="1:59" ht="21.75" customHeight="1">
      <c r="A10" s="355"/>
      <c r="B10" s="223" t="s">
        <v>124</v>
      </c>
      <c r="C10" s="223" t="s">
        <v>14</v>
      </c>
      <c r="D10" s="220"/>
      <c r="E10" s="220">
        <f aca="true" t="shared" si="1" ref="E10:U10">E12+E32</f>
        <v>0</v>
      </c>
      <c r="F10" s="220">
        <f t="shared" si="1"/>
        <v>0</v>
      </c>
      <c r="G10" s="220">
        <f t="shared" si="1"/>
        <v>0</v>
      </c>
      <c r="H10" s="220">
        <f t="shared" si="1"/>
        <v>0</v>
      </c>
      <c r="I10" s="220">
        <f t="shared" si="1"/>
        <v>0</v>
      </c>
      <c r="J10" s="220">
        <f t="shared" si="1"/>
        <v>0</v>
      </c>
      <c r="K10" s="220">
        <f t="shared" si="1"/>
        <v>0</v>
      </c>
      <c r="L10" s="220">
        <f t="shared" si="1"/>
        <v>0</v>
      </c>
      <c r="M10" s="220">
        <f t="shared" si="1"/>
        <v>0</v>
      </c>
      <c r="N10" s="220">
        <f t="shared" si="1"/>
        <v>0</v>
      </c>
      <c r="O10" s="220">
        <f t="shared" si="1"/>
        <v>0</v>
      </c>
      <c r="P10" s="220">
        <f t="shared" si="1"/>
        <v>0</v>
      </c>
      <c r="Q10" s="220">
        <f t="shared" si="1"/>
        <v>0</v>
      </c>
      <c r="R10" s="220">
        <f t="shared" si="1"/>
        <v>0</v>
      </c>
      <c r="S10" s="220">
        <f t="shared" si="1"/>
        <v>0</v>
      </c>
      <c r="T10" s="220">
        <f t="shared" si="1"/>
        <v>0</v>
      </c>
      <c r="U10" s="220">
        <f t="shared" si="1"/>
        <v>0</v>
      </c>
      <c r="V10" s="220">
        <f t="shared" si="0"/>
        <v>1</v>
      </c>
      <c r="W10" s="220">
        <f t="shared" si="0"/>
        <v>0</v>
      </c>
      <c r="X10" s="220">
        <f t="shared" si="0"/>
        <v>0</v>
      </c>
      <c r="Y10" s="220">
        <f t="shared" si="0"/>
        <v>0</v>
      </c>
      <c r="Z10" s="220">
        <f t="shared" si="0"/>
        <v>0</v>
      </c>
      <c r="AA10" s="220">
        <f t="shared" si="0"/>
        <v>0</v>
      </c>
      <c r="AB10" s="220">
        <f t="shared" si="0"/>
        <v>0</v>
      </c>
      <c r="AC10" s="220">
        <f t="shared" si="0"/>
        <v>0</v>
      </c>
      <c r="AD10" s="220">
        <f t="shared" si="0"/>
        <v>0</v>
      </c>
      <c r="AE10" s="220">
        <f t="shared" si="0"/>
        <v>0</v>
      </c>
      <c r="AF10" s="220">
        <f t="shared" si="0"/>
        <v>0</v>
      </c>
      <c r="AG10" s="220">
        <f t="shared" si="0"/>
        <v>0</v>
      </c>
      <c r="AH10" s="220">
        <f t="shared" si="0"/>
        <v>0</v>
      </c>
      <c r="AI10" s="220">
        <f t="shared" si="0"/>
        <v>0</v>
      </c>
      <c r="AJ10" s="220">
        <f t="shared" si="0"/>
        <v>0</v>
      </c>
      <c r="AK10" s="220">
        <f t="shared" si="0"/>
        <v>0</v>
      </c>
      <c r="AL10" s="220">
        <f t="shared" si="0"/>
        <v>0</v>
      </c>
      <c r="AM10" s="220">
        <f t="shared" si="0"/>
        <v>0</v>
      </c>
      <c r="AN10" s="220">
        <f t="shared" si="0"/>
        <v>0</v>
      </c>
      <c r="AO10" s="220">
        <f t="shared" si="0"/>
        <v>0</v>
      </c>
      <c r="AP10" s="220">
        <f t="shared" si="0"/>
        <v>0</v>
      </c>
      <c r="AQ10" s="220">
        <f t="shared" si="0"/>
        <v>0</v>
      </c>
      <c r="AR10" s="220">
        <f t="shared" si="0"/>
        <v>0</v>
      </c>
      <c r="AS10" s="220">
        <f t="shared" si="0"/>
        <v>0</v>
      </c>
      <c r="AT10" s="220">
        <f t="shared" si="0"/>
        <v>0</v>
      </c>
      <c r="AU10" s="220">
        <f t="shared" si="0"/>
        <v>0</v>
      </c>
      <c r="AV10" s="220">
        <f t="shared" si="0"/>
        <v>0</v>
      </c>
      <c r="AW10" s="220">
        <f t="shared" si="0"/>
        <v>5</v>
      </c>
      <c r="AX10" s="220">
        <f t="shared" si="0"/>
        <v>0</v>
      </c>
      <c r="AY10" s="220">
        <f t="shared" si="0"/>
        <v>0</v>
      </c>
      <c r="AZ10" s="220">
        <f t="shared" si="0"/>
        <v>0</v>
      </c>
      <c r="BA10" s="220">
        <f t="shared" si="0"/>
        <v>0</v>
      </c>
      <c r="BB10" s="220">
        <f t="shared" si="0"/>
        <v>0</v>
      </c>
      <c r="BC10" s="220">
        <f t="shared" si="0"/>
        <v>0</v>
      </c>
      <c r="BD10" s="220">
        <f t="shared" si="0"/>
        <v>0</v>
      </c>
      <c r="BE10" s="220">
        <f t="shared" si="0"/>
        <v>0</v>
      </c>
      <c r="BF10" s="224">
        <f>BF12+BF32</f>
        <v>6</v>
      </c>
      <c r="BG10" s="222"/>
    </row>
    <row r="11" spans="1:59" ht="29.25" customHeight="1" hidden="1">
      <c r="A11" s="355"/>
      <c r="D11" s="220"/>
      <c r="E11" s="220">
        <f>E13+E15+E17+E19+E21+E23+E25+E27+E29</f>
        <v>0</v>
      </c>
      <c r="F11" s="220">
        <f aca="true" t="shared" si="2" ref="F11:BE12">F13+F15+F17+F19+F21+F23+F25+F27+F29</f>
        <v>0</v>
      </c>
      <c r="G11" s="220">
        <f t="shared" si="2"/>
        <v>0</v>
      </c>
      <c r="H11" s="220">
        <f t="shared" si="2"/>
        <v>0</v>
      </c>
      <c r="I11" s="220">
        <f t="shared" si="2"/>
        <v>0</v>
      </c>
      <c r="J11" s="220">
        <f t="shared" si="2"/>
        <v>0</v>
      </c>
      <c r="K11" s="220">
        <f t="shared" si="2"/>
        <v>0</v>
      </c>
      <c r="L11" s="220">
        <f t="shared" si="2"/>
        <v>0</v>
      </c>
      <c r="M11" s="220">
        <f t="shared" si="2"/>
        <v>0</v>
      </c>
      <c r="N11" s="220">
        <f t="shared" si="2"/>
        <v>0</v>
      </c>
      <c r="O11" s="220">
        <f t="shared" si="2"/>
        <v>0</v>
      </c>
      <c r="P11" s="220">
        <f t="shared" si="2"/>
        <v>0</v>
      </c>
      <c r="Q11" s="220">
        <f t="shared" si="2"/>
        <v>0</v>
      </c>
      <c r="R11" s="220">
        <f t="shared" si="2"/>
        <v>0</v>
      </c>
      <c r="S11" s="220">
        <f t="shared" si="2"/>
        <v>0</v>
      </c>
      <c r="T11" s="220">
        <f t="shared" si="2"/>
        <v>0</v>
      </c>
      <c r="U11" s="220">
        <f t="shared" si="2"/>
        <v>0</v>
      </c>
      <c r="V11" s="220" t="e">
        <f t="shared" si="2"/>
        <v>#VALUE!</v>
      </c>
      <c r="W11" s="220">
        <f t="shared" si="2"/>
        <v>0</v>
      </c>
      <c r="X11" s="220">
        <f t="shared" si="2"/>
        <v>0</v>
      </c>
      <c r="Y11" s="220">
        <f t="shared" si="2"/>
        <v>0</v>
      </c>
      <c r="Z11" s="220">
        <f t="shared" si="2"/>
        <v>0</v>
      </c>
      <c r="AA11" s="220">
        <f t="shared" si="2"/>
        <v>0</v>
      </c>
      <c r="AB11" s="220">
        <f t="shared" si="2"/>
        <v>0</v>
      </c>
      <c r="AC11" s="220">
        <f t="shared" si="2"/>
        <v>0</v>
      </c>
      <c r="AD11" s="220">
        <f t="shared" si="2"/>
        <v>0</v>
      </c>
      <c r="AE11" s="220">
        <f t="shared" si="2"/>
        <v>0</v>
      </c>
      <c r="AF11" s="220">
        <f t="shared" si="2"/>
        <v>0</v>
      </c>
      <c r="AG11" s="220">
        <f t="shared" si="2"/>
        <v>0</v>
      </c>
      <c r="AH11" s="220">
        <f t="shared" si="2"/>
        <v>0</v>
      </c>
      <c r="AI11" s="220">
        <f t="shared" si="2"/>
        <v>0</v>
      </c>
      <c r="AJ11" s="220">
        <f t="shared" si="2"/>
        <v>0</v>
      </c>
      <c r="AK11" s="220">
        <f t="shared" si="2"/>
        <v>0</v>
      </c>
      <c r="AL11" s="220">
        <f t="shared" si="2"/>
        <v>0</v>
      </c>
      <c r="AM11" s="220">
        <f t="shared" si="2"/>
        <v>0</v>
      </c>
      <c r="AN11" s="220">
        <f t="shared" si="2"/>
        <v>0</v>
      </c>
      <c r="AO11" s="220">
        <f t="shared" si="2"/>
        <v>0</v>
      </c>
      <c r="AP11" s="220">
        <f t="shared" si="2"/>
        <v>0</v>
      </c>
      <c r="AQ11" s="220">
        <f t="shared" si="2"/>
        <v>0</v>
      </c>
      <c r="AR11" s="220">
        <f t="shared" si="2"/>
        <v>0</v>
      </c>
      <c r="AS11" s="220">
        <f t="shared" si="2"/>
        <v>0</v>
      </c>
      <c r="AT11" s="220">
        <f t="shared" si="2"/>
        <v>0</v>
      </c>
      <c r="AU11" s="220">
        <f t="shared" si="2"/>
        <v>0</v>
      </c>
      <c r="AV11" s="220">
        <f t="shared" si="2"/>
        <v>0</v>
      </c>
      <c r="AW11" s="220" t="e">
        <f t="shared" si="2"/>
        <v>#VALUE!</v>
      </c>
      <c r="AX11" s="220">
        <f t="shared" si="2"/>
        <v>0</v>
      </c>
      <c r="AY11" s="220">
        <f t="shared" si="2"/>
        <v>0</v>
      </c>
      <c r="AZ11" s="220">
        <f t="shared" si="2"/>
        <v>0</v>
      </c>
      <c r="BA11" s="220">
        <f t="shared" si="2"/>
        <v>0</v>
      </c>
      <c r="BB11" s="220">
        <f t="shared" si="2"/>
        <v>0</v>
      </c>
      <c r="BC11" s="220">
        <f t="shared" si="2"/>
        <v>0</v>
      </c>
      <c r="BD11" s="220">
        <f t="shared" si="2"/>
        <v>0</v>
      </c>
      <c r="BE11" s="220">
        <f t="shared" si="2"/>
        <v>0</v>
      </c>
      <c r="BF11" s="221">
        <f>SUM(BF15+BF17+BF19+BF21+BF23+BF25+BF27+BF29)+BF13</f>
        <v>0</v>
      </c>
      <c r="BG11" s="222"/>
    </row>
    <row r="12" spans="1:59" ht="27" customHeight="1">
      <c r="A12" s="355"/>
      <c r="B12" s="225" t="s">
        <v>15</v>
      </c>
      <c r="C12" s="225" t="s">
        <v>16</v>
      </c>
      <c r="D12" s="220"/>
      <c r="E12" s="220">
        <f aca="true" t="shared" si="3" ref="E12:U12">E14+E16+E18+E20+E22+E24+E26+E28+E30</f>
        <v>0</v>
      </c>
      <c r="F12" s="220">
        <f t="shared" si="3"/>
        <v>0</v>
      </c>
      <c r="G12" s="220">
        <f t="shared" si="3"/>
        <v>0</v>
      </c>
      <c r="H12" s="220">
        <f t="shared" si="3"/>
        <v>0</v>
      </c>
      <c r="I12" s="220">
        <f t="shared" si="3"/>
        <v>0</v>
      </c>
      <c r="J12" s="220">
        <f t="shared" si="3"/>
        <v>0</v>
      </c>
      <c r="K12" s="220">
        <f t="shared" si="3"/>
        <v>0</v>
      </c>
      <c r="L12" s="220">
        <f t="shared" si="3"/>
        <v>0</v>
      </c>
      <c r="M12" s="220">
        <f t="shared" si="3"/>
        <v>0</v>
      </c>
      <c r="N12" s="220">
        <f t="shared" si="3"/>
        <v>0</v>
      </c>
      <c r="O12" s="220">
        <f t="shared" si="3"/>
        <v>0</v>
      </c>
      <c r="P12" s="220">
        <f t="shared" si="3"/>
        <v>0</v>
      </c>
      <c r="Q12" s="220">
        <f t="shared" si="3"/>
        <v>0</v>
      </c>
      <c r="R12" s="220">
        <f t="shared" si="3"/>
        <v>0</v>
      </c>
      <c r="S12" s="220">
        <f t="shared" si="3"/>
        <v>0</v>
      </c>
      <c r="T12" s="220">
        <f t="shared" si="3"/>
        <v>0</v>
      </c>
      <c r="U12" s="220">
        <f t="shared" si="3"/>
        <v>0</v>
      </c>
      <c r="V12" s="220">
        <f t="shared" si="2"/>
        <v>1</v>
      </c>
      <c r="W12" s="220">
        <f t="shared" si="2"/>
        <v>0</v>
      </c>
      <c r="X12" s="220">
        <f t="shared" si="2"/>
        <v>0</v>
      </c>
      <c r="Y12" s="220">
        <f t="shared" si="2"/>
        <v>0</v>
      </c>
      <c r="Z12" s="220">
        <f t="shared" si="2"/>
        <v>0</v>
      </c>
      <c r="AA12" s="220">
        <f t="shared" si="2"/>
        <v>0</v>
      </c>
      <c r="AB12" s="220">
        <f t="shared" si="2"/>
        <v>0</v>
      </c>
      <c r="AC12" s="220">
        <f t="shared" si="2"/>
        <v>0</v>
      </c>
      <c r="AD12" s="220">
        <f t="shared" si="2"/>
        <v>0</v>
      </c>
      <c r="AE12" s="220">
        <f t="shared" si="2"/>
        <v>0</v>
      </c>
      <c r="AF12" s="220">
        <f t="shared" si="2"/>
        <v>0</v>
      </c>
      <c r="AG12" s="220">
        <f t="shared" si="2"/>
        <v>0</v>
      </c>
      <c r="AH12" s="220">
        <f t="shared" si="2"/>
        <v>0</v>
      </c>
      <c r="AI12" s="220">
        <f t="shared" si="2"/>
        <v>0</v>
      </c>
      <c r="AJ12" s="220">
        <f t="shared" si="2"/>
        <v>0</v>
      </c>
      <c r="AK12" s="220">
        <f t="shared" si="2"/>
        <v>0</v>
      </c>
      <c r="AL12" s="220">
        <f t="shared" si="2"/>
        <v>0</v>
      </c>
      <c r="AM12" s="220">
        <f t="shared" si="2"/>
        <v>0</v>
      </c>
      <c r="AN12" s="220">
        <f t="shared" si="2"/>
        <v>0</v>
      </c>
      <c r="AO12" s="220">
        <f t="shared" si="2"/>
        <v>0</v>
      </c>
      <c r="AP12" s="220">
        <f t="shared" si="2"/>
        <v>0</v>
      </c>
      <c r="AQ12" s="220">
        <f t="shared" si="2"/>
        <v>0</v>
      </c>
      <c r="AR12" s="220">
        <f t="shared" si="2"/>
        <v>0</v>
      </c>
      <c r="AS12" s="220">
        <f t="shared" si="2"/>
        <v>0</v>
      </c>
      <c r="AT12" s="220">
        <f t="shared" si="2"/>
        <v>0</v>
      </c>
      <c r="AU12" s="220">
        <f t="shared" si="2"/>
        <v>0</v>
      </c>
      <c r="AV12" s="220">
        <f t="shared" si="2"/>
        <v>0</v>
      </c>
      <c r="AW12" s="220">
        <f>AW14+AW16+AW18+AW20+AW22+AW24+AW26+AW28+AW30</f>
        <v>5</v>
      </c>
      <c r="AX12" s="220">
        <f t="shared" si="2"/>
        <v>0</v>
      </c>
      <c r="AY12" s="220"/>
      <c r="AZ12" s="220"/>
      <c r="BA12" s="220"/>
      <c r="BB12" s="220"/>
      <c r="BC12" s="220"/>
      <c r="BD12" s="220"/>
      <c r="BE12" s="220"/>
      <c r="BF12" s="224">
        <f>BF14+BF16+BF18+BF20+BF22+BF24+BF26+BF28+BF30</f>
        <v>6</v>
      </c>
      <c r="BG12" s="222"/>
    </row>
    <row r="13" spans="1:60" ht="19.5" customHeight="1">
      <c r="A13" s="355"/>
      <c r="B13" s="226" t="s">
        <v>127</v>
      </c>
      <c r="C13" s="226" t="str">
        <f>'[1]УП'!B11</f>
        <v>Русский язык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>
        <v>0</v>
      </c>
      <c r="X13" s="226">
        <v>0</v>
      </c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 t="s">
        <v>83</v>
      </c>
      <c r="AX13" s="226">
        <v>0</v>
      </c>
      <c r="AY13" s="226">
        <v>0</v>
      </c>
      <c r="AZ13" s="226">
        <v>0</v>
      </c>
      <c r="BA13" s="226">
        <v>0</v>
      </c>
      <c r="BB13" s="226">
        <v>0</v>
      </c>
      <c r="BC13" s="226">
        <v>0</v>
      </c>
      <c r="BD13" s="226">
        <v>0</v>
      </c>
      <c r="BE13" s="226">
        <v>0</v>
      </c>
      <c r="BF13" s="227">
        <f>SUM(E13:BE13)</f>
        <v>0</v>
      </c>
      <c r="BG13" s="228"/>
      <c r="BH13" s="229"/>
    </row>
    <row r="14" spans="1:60" s="217" customFormat="1" ht="19.5" customHeight="1">
      <c r="A14" s="355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6"/>
      <c r="W14" s="227">
        <v>0</v>
      </c>
      <c r="X14" s="227">
        <v>0</v>
      </c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6">
        <v>1</v>
      </c>
      <c r="AX14" s="227">
        <v>0</v>
      </c>
      <c r="AY14" s="227">
        <v>0</v>
      </c>
      <c r="AZ14" s="227">
        <v>0</v>
      </c>
      <c r="BA14" s="227">
        <v>0</v>
      </c>
      <c r="BB14" s="227">
        <v>0</v>
      </c>
      <c r="BC14" s="227">
        <v>0</v>
      </c>
      <c r="BD14" s="227">
        <v>0</v>
      </c>
      <c r="BE14" s="227">
        <v>0</v>
      </c>
      <c r="BF14" s="227">
        <f aca="true" t="shared" si="4" ref="BF14:BF40">SUM(E14:BE14)</f>
        <v>1</v>
      </c>
      <c r="BG14" s="227" t="s">
        <v>238</v>
      </c>
      <c r="BH14" s="230"/>
    </row>
    <row r="15" spans="1:60" ht="19.5" customHeight="1">
      <c r="A15" s="355"/>
      <c r="B15" s="226" t="s">
        <v>128</v>
      </c>
      <c r="C15" s="226" t="str">
        <f>'[1]УП'!B12</f>
        <v>Литература</v>
      </c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>
        <v>0</v>
      </c>
      <c r="X15" s="226">
        <v>0</v>
      </c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>
        <v>0</v>
      </c>
      <c r="AY15" s="226">
        <v>0</v>
      </c>
      <c r="AZ15" s="226">
        <v>0</v>
      </c>
      <c r="BA15" s="226">
        <v>0</v>
      </c>
      <c r="BB15" s="226">
        <v>0</v>
      </c>
      <c r="BC15" s="226">
        <v>0</v>
      </c>
      <c r="BD15" s="226">
        <v>0</v>
      </c>
      <c r="BE15" s="226">
        <v>0</v>
      </c>
      <c r="BF15" s="227">
        <f>SUM(E15:BE15)</f>
        <v>0</v>
      </c>
      <c r="BG15" s="228"/>
      <c r="BH15" s="229"/>
    </row>
    <row r="16" spans="1:60" s="217" customFormat="1" ht="19.5" customHeight="1">
      <c r="A16" s="355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6"/>
      <c r="W16" s="227">
        <v>0</v>
      </c>
      <c r="X16" s="227">
        <v>0</v>
      </c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6"/>
      <c r="AX16" s="227">
        <v>0</v>
      </c>
      <c r="AY16" s="227">
        <v>0</v>
      </c>
      <c r="AZ16" s="227">
        <v>0</v>
      </c>
      <c r="BA16" s="227">
        <v>0</v>
      </c>
      <c r="BB16" s="227">
        <v>0</v>
      </c>
      <c r="BC16" s="227">
        <v>0</v>
      </c>
      <c r="BD16" s="227">
        <v>0</v>
      </c>
      <c r="BE16" s="227">
        <v>0</v>
      </c>
      <c r="BF16" s="227">
        <f t="shared" si="4"/>
        <v>0</v>
      </c>
      <c r="BG16" s="227"/>
      <c r="BH16" s="230">
        <v>26</v>
      </c>
    </row>
    <row r="17" spans="1:60" ht="19.5" customHeight="1">
      <c r="A17" s="355"/>
      <c r="B17" s="226" t="s">
        <v>129</v>
      </c>
      <c r="C17" s="226" t="str">
        <f>'[1]УП'!B13</f>
        <v>Иностранный язык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>
        <v>0</v>
      </c>
      <c r="X17" s="226">
        <v>0</v>
      </c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>
        <v>0</v>
      </c>
      <c r="AY17" s="226">
        <v>0</v>
      </c>
      <c r="AZ17" s="226">
        <v>0</v>
      </c>
      <c r="BA17" s="226">
        <v>0</v>
      </c>
      <c r="BB17" s="226">
        <v>0</v>
      </c>
      <c r="BC17" s="226">
        <v>0</v>
      </c>
      <c r="BD17" s="226">
        <v>0</v>
      </c>
      <c r="BE17" s="226">
        <v>0</v>
      </c>
      <c r="BF17" s="227">
        <f t="shared" si="4"/>
        <v>0</v>
      </c>
      <c r="BG17" s="228"/>
      <c r="BH17" s="229"/>
    </row>
    <row r="18" spans="1:60" s="217" customFormat="1" ht="19.5" customHeight="1">
      <c r="A18" s="355"/>
      <c r="B18" s="227"/>
      <c r="C18" s="227" t="s">
        <v>239</v>
      </c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6"/>
      <c r="W18" s="227">
        <v>0</v>
      </c>
      <c r="X18" s="227">
        <v>0</v>
      </c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6"/>
      <c r="AX18" s="227">
        <v>0</v>
      </c>
      <c r="AY18" s="227">
        <v>0</v>
      </c>
      <c r="AZ18" s="227">
        <v>0</v>
      </c>
      <c r="BA18" s="227">
        <v>0</v>
      </c>
      <c r="BB18" s="227">
        <v>0</v>
      </c>
      <c r="BC18" s="227">
        <v>0</v>
      </c>
      <c r="BD18" s="227">
        <v>0</v>
      </c>
      <c r="BE18" s="227">
        <v>0</v>
      </c>
      <c r="BF18" s="227">
        <f t="shared" si="4"/>
        <v>0</v>
      </c>
      <c r="BG18" s="227"/>
      <c r="BH18" s="230">
        <v>20</v>
      </c>
    </row>
    <row r="19" spans="1:60" ht="19.5" customHeight="1">
      <c r="A19" s="355"/>
      <c r="B19" s="226" t="s">
        <v>130</v>
      </c>
      <c r="C19" s="226" t="str">
        <f>'[1]УП'!B14</f>
        <v>История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>
        <v>0</v>
      </c>
      <c r="X19" s="226">
        <v>0</v>
      </c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 t="s">
        <v>240</v>
      </c>
      <c r="AX19" s="226">
        <v>0</v>
      </c>
      <c r="AY19" s="226">
        <v>0</v>
      </c>
      <c r="AZ19" s="226">
        <v>0</v>
      </c>
      <c r="BA19" s="226">
        <v>0</v>
      </c>
      <c r="BB19" s="226">
        <v>0</v>
      </c>
      <c r="BC19" s="226">
        <v>0</v>
      </c>
      <c r="BD19" s="226">
        <v>0</v>
      </c>
      <c r="BE19" s="226">
        <v>0</v>
      </c>
      <c r="BF19" s="227">
        <f t="shared" si="4"/>
        <v>0</v>
      </c>
      <c r="BG19" s="228"/>
      <c r="BH19" s="229"/>
    </row>
    <row r="20" spans="1:60" s="217" customFormat="1" ht="19.5" customHeight="1">
      <c r="A20" s="355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6"/>
      <c r="W20" s="227">
        <v>0</v>
      </c>
      <c r="X20" s="227">
        <v>0</v>
      </c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6">
        <v>1</v>
      </c>
      <c r="AX20" s="227">
        <v>0</v>
      </c>
      <c r="AY20" s="227">
        <v>0</v>
      </c>
      <c r="AZ20" s="227">
        <v>0</v>
      </c>
      <c r="BA20" s="227">
        <v>0</v>
      </c>
      <c r="BB20" s="227">
        <v>0</v>
      </c>
      <c r="BC20" s="227">
        <v>0</v>
      </c>
      <c r="BD20" s="227">
        <v>0</v>
      </c>
      <c r="BE20" s="227">
        <v>0</v>
      </c>
      <c r="BF20" s="227">
        <f t="shared" si="4"/>
        <v>1</v>
      </c>
      <c r="BG20" s="227" t="s">
        <v>241</v>
      </c>
      <c r="BH20" s="230"/>
    </row>
    <row r="21" spans="1:60" ht="19.5" customHeight="1">
      <c r="A21" s="355"/>
      <c r="B21" s="226" t="s">
        <v>131</v>
      </c>
      <c r="C21" s="226" t="s">
        <v>242</v>
      </c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>
        <v>0</v>
      </c>
      <c r="X21" s="226">
        <v>0</v>
      </c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>
        <v>0</v>
      </c>
      <c r="AY21" s="226">
        <v>0</v>
      </c>
      <c r="AZ21" s="226">
        <v>0</v>
      </c>
      <c r="BA21" s="226">
        <v>0</v>
      </c>
      <c r="BB21" s="226">
        <v>0</v>
      </c>
      <c r="BC21" s="226">
        <v>0</v>
      </c>
      <c r="BD21" s="226">
        <v>0</v>
      </c>
      <c r="BE21" s="226">
        <v>0</v>
      </c>
      <c r="BF21" s="227">
        <f t="shared" si="4"/>
        <v>0</v>
      </c>
      <c r="BG21" s="228"/>
      <c r="BH21" s="229"/>
    </row>
    <row r="22" spans="1:60" s="217" customFormat="1" ht="19.5" customHeight="1">
      <c r="A22" s="355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6"/>
      <c r="W22" s="227">
        <v>0</v>
      </c>
      <c r="X22" s="227">
        <v>0</v>
      </c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6"/>
      <c r="AX22" s="227">
        <v>0</v>
      </c>
      <c r="AY22" s="227">
        <v>0</v>
      </c>
      <c r="AZ22" s="227">
        <v>0</v>
      </c>
      <c r="BA22" s="227">
        <v>0</v>
      </c>
      <c r="BB22" s="227">
        <v>0</v>
      </c>
      <c r="BC22" s="227">
        <v>0</v>
      </c>
      <c r="BD22" s="227">
        <v>0</v>
      </c>
      <c r="BE22" s="227">
        <v>0</v>
      </c>
      <c r="BF22" s="227">
        <f t="shared" si="4"/>
        <v>0</v>
      </c>
      <c r="BG22" s="227"/>
      <c r="BH22" s="230">
        <v>38</v>
      </c>
    </row>
    <row r="23" spans="1:60" ht="19.5" customHeight="1">
      <c r="A23" s="355"/>
      <c r="B23" s="226" t="s">
        <v>132</v>
      </c>
      <c r="C23" s="226" t="str">
        <f>'[1]УП'!B16</f>
        <v>Химия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>
        <v>0</v>
      </c>
      <c r="X23" s="226">
        <v>0</v>
      </c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 t="s">
        <v>240</v>
      </c>
      <c r="AX23" s="226">
        <v>0</v>
      </c>
      <c r="AY23" s="226">
        <v>0</v>
      </c>
      <c r="AZ23" s="226">
        <v>0</v>
      </c>
      <c r="BA23" s="226">
        <v>0</v>
      </c>
      <c r="BB23" s="226">
        <v>0</v>
      </c>
      <c r="BC23" s="226">
        <v>0</v>
      </c>
      <c r="BD23" s="226">
        <v>0</v>
      </c>
      <c r="BE23" s="226">
        <v>0</v>
      </c>
      <c r="BF23" s="227">
        <f t="shared" si="4"/>
        <v>0</v>
      </c>
      <c r="BG23" s="228"/>
      <c r="BH23" s="229"/>
    </row>
    <row r="24" spans="1:60" s="217" customFormat="1" ht="19.5" customHeight="1">
      <c r="A24" s="355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6"/>
      <c r="W24" s="227">
        <v>0</v>
      </c>
      <c r="X24" s="227">
        <v>0</v>
      </c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6">
        <v>1</v>
      </c>
      <c r="AX24" s="227">
        <v>0</v>
      </c>
      <c r="AY24" s="227">
        <v>0</v>
      </c>
      <c r="AZ24" s="227">
        <v>0</v>
      </c>
      <c r="BA24" s="227">
        <v>0</v>
      </c>
      <c r="BB24" s="227">
        <v>0</v>
      </c>
      <c r="BC24" s="227">
        <v>0</v>
      </c>
      <c r="BD24" s="227">
        <v>0</v>
      </c>
      <c r="BE24" s="227">
        <v>0</v>
      </c>
      <c r="BF24" s="227">
        <f t="shared" si="4"/>
        <v>1</v>
      </c>
      <c r="BG24" s="227" t="s">
        <v>241</v>
      </c>
      <c r="BH24" s="230"/>
    </row>
    <row r="25" spans="1:60" ht="19.5" customHeight="1">
      <c r="A25" s="355"/>
      <c r="B25" s="226" t="s">
        <v>133</v>
      </c>
      <c r="C25" s="226" t="str">
        <f>'[1]УП'!B17</f>
        <v>Биология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>
        <v>0</v>
      </c>
      <c r="X25" s="226">
        <v>0</v>
      </c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 t="s">
        <v>240</v>
      </c>
      <c r="AX25" s="226">
        <v>0</v>
      </c>
      <c r="AY25" s="226">
        <v>0</v>
      </c>
      <c r="AZ25" s="226">
        <v>0</v>
      </c>
      <c r="BA25" s="226">
        <v>0</v>
      </c>
      <c r="BB25" s="226">
        <v>0</v>
      </c>
      <c r="BC25" s="226">
        <v>0</v>
      </c>
      <c r="BD25" s="226">
        <v>0</v>
      </c>
      <c r="BE25" s="226">
        <v>0</v>
      </c>
      <c r="BF25" s="227">
        <f t="shared" si="4"/>
        <v>0</v>
      </c>
      <c r="BG25" s="228"/>
      <c r="BH25" s="229"/>
    </row>
    <row r="26" spans="1:60" s="217" customFormat="1" ht="19.5" customHeight="1">
      <c r="A26" s="355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6"/>
      <c r="W26" s="227">
        <v>0</v>
      </c>
      <c r="X26" s="227">
        <v>0</v>
      </c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6">
        <v>1</v>
      </c>
      <c r="AX26" s="227">
        <v>0</v>
      </c>
      <c r="AY26" s="227">
        <v>0</v>
      </c>
      <c r="AZ26" s="227">
        <v>0</v>
      </c>
      <c r="BA26" s="227">
        <v>0</v>
      </c>
      <c r="BB26" s="227">
        <v>0</v>
      </c>
      <c r="BC26" s="227">
        <v>0</v>
      </c>
      <c r="BD26" s="227">
        <v>0</v>
      </c>
      <c r="BE26" s="227">
        <v>0</v>
      </c>
      <c r="BF26" s="227">
        <f t="shared" si="4"/>
        <v>1</v>
      </c>
      <c r="BG26" s="227" t="s">
        <v>241</v>
      </c>
      <c r="BH26" s="230"/>
    </row>
    <row r="27" spans="1:60" ht="19.5" customHeight="1">
      <c r="A27" s="355"/>
      <c r="B27" s="226" t="s">
        <v>134</v>
      </c>
      <c r="C27" s="226" t="str">
        <f>'[1]УП'!B18</f>
        <v>Физическая культура</v>
      </c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 t="s">
        <v>243</v>
      </c>
      <c r="W27" s="226">
        <v>0</v>
      </c>
      <c r="X27" s="226">
        <v>0</v>
      </c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 t="s">
        <v>243</v>
      </c>
      <c r="AX27" s="226">
        <v>0</v>
      </c>
      <c r="AY27" s="226">
        <v>0</v>
      </c>
      <c r="AZ27" s="226">
        <v>0</v>
      </c>
      <c r="BA27" s="226">
        <v>0</v>
      </c>
      <c r="BB27" s="226">
        <v>0</v>
      </c>
      <c r="BC27" s="226">
        <v>0</v>
      </c>
      <c r="BD27" s="226">
        <v>0</v>
      </c>
      <c r="BE27" s="226">
        <v>0</v>
      </c>
      <c r="BF27" s="227">
        <f t="shared" si="4"/>
        <v>0</v>
      </c>
      <c r="BG27" s="228"/>
      <c r="BH27" s="229"/>
    </row>
    <row r="28" spans="1:60" s="217" customFormat="1" ht="19.5" customHeight="1">
      <c r="A28" s="355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6">
        <v>1</v>
      </c>
      <c r="W28" s="227">
        <v>0</v>
      </c>
      <c r="X28" s="227">
        <v>0</v>
      </c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6">
        <v>1</v>
      </c>
      <c r="AX28" s="227">
        <v>0</v>
      </c>
      <c r="AY28" s="227">
        <v>0</v>
      </c>
      <c r="AZ28" s="227">
        <v>0</v>
      </c>
      <c r="BA28" s="227">
        <v>0</v>
      </c>
      <c r="BB28" s="227">
        <v>0</v>
      </c>
      <c r="BC28" s="227">
        <v>0</v>
      </c>
      <c r="BD28" s="227">
        <v>0</v>
      </c>
      <c r="BE28" s="227">
        <v>0</v>
      </c>
      <c r="BF28" s="227">
        <f t="shared" si="4"/>
        <v>2</v>
      </c>
      <c r="BG28" s="227" t="s">
        <v>244</v>
      </c>
      <c r="BH28" s="230">
        <f>85-61</f>
        <v>24</v>
      </c>
    </row>
    <row r="29" spans="1:60" ht="19.5" customHeight="1">
      <c r="A29" s="355"/>
      <c r="B29" s="226" t="s">
        <v>20</v>
      </c>
      <c r="C29" s="226" t="str">
        <f>'[1]УП'!B19</f>
        <v>ОБЖ</v>
      </c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>
        <v>0</v>
      </c>
      <c r="X29" s="226">
        <v>0</v>
      </c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>
        <v>0</v>
      </c>
      <c r="AY29" s="226">
        <v>0</v>
      </c>
      <c r="AZ29" s="226">
        <v>0</v>
      </c>
      <c r="BA29" s="226">
        <v>0</v>
      </c>
      <c r="BB29" s="226">
        <v>0</v>
      </c>
      <c r="BC29" s="226">
        <v>0</v>
      </c>
      <c r="BD29" s="226">
        <v>0</v>
      </c>
      <c r="BE29" s="226">
        <v>0</v>
      </c>
      <c r="BF29" s="227">
        <f t="shared" si="4"/>
        <v>0</v>
      </c>
      <c r="BG29" s="228"/>
      <c r="BH29" s="229"/>
    </row>
    <row r="30" spans="1:60" s="217" customFormat="1" ht="19.5" customHeight="1">
      <c r="A30" s="355"/>
      <c r="B30" s="227"/>
      <c r="C30" s="227" t="s">
        <v>208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6"/>
      <c r="W30" s="227">
        <v>0</v>
      </c>
      <c r="X30" s="227">
        <v>0</v>
      </c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6"/>
      <c r="AX30" s="227">
        <v>0</v>
      </c>
      <c r="AY30" s="227">
        <v>0</v>
      </c>
      <c r="AZ30" s="227">
        <v>0</v>
      </c>
      <c r="BA30" s="227">
        <v>0</v>
      </c>
      <c r="BB30" s="227">
        <v>0</v>
      </c>
      <c r="BC30" s="227">
        <v>0</v>
      </c>
      <c r="BD30" s="227">
        <v>0</v>
      </c>
      <c r="BE30" s="227">
        <v>0</v>
      </c>
      <c r="BF30" s="227">
        <f t="shared" si="4"/>
        <v>0</v>
      </c>
      <c r="BG30" s="227"/>
      <c r="BH30" s="230">
        <f>36-20</f>
        <v>16</v>
      </c>
    </row>
    <row r="31" spans="1:60" ht="24.75" customHeight="1" hidden="1">
      <c r="A31" s="355"/>
      <c r="D31" s="226"/>
      <c r="E31" s="226">
        <f aca="true" t="shared" si="5" ref="E31:U32">E33+E35+E39+E37</f>
        <v>0</v>
      </c>
      <c r="F31" s="226">
        <f t="shared" si="5"/>
        <v>0</v>
      </c>
      <c r="G31" s="226">
        <f t="shared" si="5"/>
        <v>0</v>
      </c>
      <c r="H31" s="226">
        <f t="shared" si="5"/>
        <v>0</v>
      </c>
      <c r="I31" s="226">
        <f t="shared" si="5"/>
        <v>0</v>
      </c>
      <c r="J31" s="226">
        <f t="shared" si="5"/>
        <v>0</v>
      </c>
      <c r="K31" s="226">
        <f t="shared" si="5"/>
        <v>0</v>
      </c>
      <c r="L31" s="226">
        <f t="shared" si="5"/>
        <v>0</v>
      </c>
      <c r="M31" s="226">
        <f t="shared" si="5"/>
        <v>0</v>
      </c>
      <c r="N31" s="226">
        <f t="shared" si="5"/>
        <v>0</v>
      </c>
      <c r="O31" s="226">
        <f t="shared" si="5"/>
        <v>0</v>
      </c>
      <c r="P31" s="226">
        <f t="shared" si="5"/>
        <v>0</v>
      </c>
      <c r="Q31" s="226">
        <f t="shared" si="5"/>
        <v>0</v>
      </c>
      <c r="R31" s="226">
        <f t="shared" si="5"/>
        <v>0</v>
      </c>
      <c r="S31" s="226">
        <f t="shared" si="5"/>
        <v>0</v>
      </c>
      <c r="T31" s="226">
        <f t="shared" si="5"/>
        <v>0</v>
      </c>
      <c r="U31" s="226">
        <f t="shared" si="5"/>
        <v>0</v>
      </c>
      <c r="V31" s="226"/>
      <c r="W31" s="226">
        <f>W33+W35+W39+W37</f>
        <v>0</v>
      </c>
      <c r="X31" s="226">
        <f>X33+X35+X39+X37</f>
        <v>0</v>
      </c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>
        <f aca="true" t="shared" si="6" ref="AW31:BF32">AW33+AW35+AW39+AW37</f>
        <v>0</v>
      </c>
      <c r="AX31" s="226">
        <f t="shared" si="6"/>
        <v>0</v>
      </c>
      <c r="AY31" s="226">
        <f t="shared" si="6"/>
        <v>0</v>
      </c>
      <c r="AZ31" s="226">
        <f t="shared" si="6"/>
        <v>0</v>
      </c>
      <c r="BA31" s="226">
        <f t="shared" si="6"/>
        <v>0</v>
      </c>
      <c r="BB31" s="226">
        <f t="shared" si="6"/>
        <v>0</v>
      </c>
      <c r="BC31" s="226">
        <f t="shared" si="6"/>
        <v>0</v>
      </c>
      <c r="BD31" s="226">
        <f t="shared" si="6"/>
        <v>0</v>
      </c>
      <c r="BE31" s="226">
        <f t="shared" si="6"/>
        <v>0</v>
      </c>
      <c r="BF31" s="227">
        <f t="shared" si="6"/>
        <v>0</v>
      </c>
      <c r="BG31" s="228"/>
      <c r="BH31" s="229"/>
    </row>
    <row r="32" spans="1:60" s="233" customFormat="1" ht="17.25" customHeight="1">
      <c r="A32" s="355"/>
      <c r="B32" s="231" t="s">
        <v>21</v>
      </c>
      <c r="C32" s="231" t="s">
        <v>22</v>
      </c>
      <c r="D32" s="232"/>
      <c r="E32" s="232">
        <f t="shared" si="5"/>
        <v>0</v>
      </c>
      <c r="F32" s="232">
        <f t="shared" si="5"/>
        <v>0</v>
      </c>
      <c r="G32" s="232">
        <f t="shared" si="5"/>
        <v>0</v>
      </c>
      <c r="H32" s="232">
        <f t="shared" si="5"/>
        <v>0</v>
      </c>
      <c r="I32" s="232">
        <f t="shared" si="5"/>
        <v>0</v>
      </c>
      <c r="J32" s="232">
        <f t="shared" si="5"/>
        <v>0</v>
      </c>
      <c r="K32" s="232">
        <f t="shared" si="5"/>
        <v>0</v>
      </c>
      <c r="L32" s="232">
        <f t="shared" si="5"/>
        <v>0</v>
      </c>
      <c r="M32" s="232">
        <f t="shared" si="5"/>
        <v>0</v>
      </c>
      <c r="N32" s="232">
        <f t="shared" si="5"/>
        <v>0</v>
      </c>
      <c r="O32" s="232">
        <f t="shared" si="5"/>
        <v>0</v>
      </c>
      <c r="P32" s="232">
        <f t="shared" si="5"/>
        <v>0</v>
      </c>
      <c r="Q32" s="232">
        <f t="shared" si="5"/>
        <v>0</v>
      </c>
      <c r="R32" s="232">
        <f t="shared" si="5"/>
        <v>0</v>
      </c>
      <c r="S32" s="232">
        <f t="shared" si="5"/>
        <v>0</v>
      </c>
      <c r="T32" s="232">
        <f t="shared" si="5"/>
        <v>0</v>
      </c>
      <c r="U32" s="232">
        <f t="shared" si="5"/>
        <v>0</v>
      </c>
      <c r="V32" s="226"/>
      <c r="W32" s="232">
        <f>W34+W36+W40+W38</f>
        <v>0</v>
      </c>
      <c r="X32" s="232">
        <f>X34+X36+X40+X38</f>
        <v>0</v>
      </c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>
        <f t="shared" si="6"/>
        <v>0</v>
      </c>
      <c r="AY32" s="232">
        <f t="shared" si="6"/>
        <v>0</v>
      </c>
      <c r="AZ32" s="232">
        <f t="shared" si="6"/>
        <v>0</v>
      </c>
      <c r="BA32" s="232">
        <f t="shared" si="6"/>
        <v>0</v>
      </c>
      <c r="BB32" s="232">
        <f t="shared" si="6"/>
        <v>0</v>
      </c>
      <c r="BC32" s="232">
        <f t="shared" si="6"/>
        <v>0</v>
      </c>
      <c r="BD32" s="232">
        <f t="shared" si="6"/>
        <v>0</v>
      </c>
      <c r="BE32" s="232">
        <f t="shared" si="6"/>
        <v>0</v>
      </c>
      <c r="BF32" s="232">
        <f t="shared" si="6"/>
        <v>0</v>
      </c>
      <c r="BG32" s="232"/>
      <c r="BH32" s="229"/>
    </row>
    <row r="33" spans="1:60" ht="19.5" customHeight="1">
      <c r="A33" s="355"/>
      <c r="B33" s="226" t="s">
        <v>221</v>
      </c>
      <c r="C33" s="226" t="str">
        <f>'[1]УП'!B21</f>
        <v>Математика</v>
      </c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>
        <v>0</v>
      </c>
      <c r="X33" s="226">
        <v>0</v>
      </c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>
        <v>0</v>
      </c>
      <c r="AY33" s="226">
        <v>0</v>
      </c>
      <c r="AZ33" s="226">
        <v>0</v>
      </c>
      <c r="BA33" s="226">
        <v>0</v>
      </c>
      <c r="BB33" s="226">
        <v>0</v>
      </c>
      <c r="BC33" s="226">
        <v>0</v>
      </c>
      <c r="BD33" s="226">
        <v>0</v>
      </c>
      <c r="BE33" s="226">
        <v>0</v>
      </c>
      <c r="BF33" s="227">
        <f>SUM(E33:BE33)</f>
        <v>0</v>
      </c>
      <c r="BG33" s="228"/>
      <c r="BH33" s="229"/>
    </row>
    <row r="34" spans="1:62" s="233" customFormat="1" ht="19.5" customHeight="1">
      <c r="A34" s="355"/>
      <c r="B34" s="226"/>
      <c r="C34" s="226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26"/>
      <c r="W34" s="226">
        <v>0</v>
      </c>
      <c r="X34" s="226">
        <v>0</v>
      </c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26"/>
      <c r="AX34" s="226">
        <v>0</v>
      </c>
      <c r="AY34" s="226">
        <v>0</v>
      </c>
      <c r="AZ34" s="226">
        <v>0</v>
      </c>
      <c r="BA34" s="226">
        <v>0</v>
      </c>
      <c r="BB34" s="226">
        <v>0</v>
      </c>
      <c r="BC34" s="226">
        <v>0</v>
      </c>
      <c r="BD34" s="226">
        <v>0</v>
      </c>
      <c r="BE34" s="226">
        <v>0</v>
      </c>
      <c r="BF34" s="232">
        <f t="shared" si="4"/>
        <v>0</v>
      </c>
      <c r="BG34" s="232"/>
      <c r="BH34" s="229">
        <f>196-100</f>
        <v>96</v>
      </c>
      <c r="BI34" s="234" t="s">
        <v>245</v>
      </c>
      <c r="BJ34" s="216"/>
    </row>
    <row r="35" spans="1:60" ht="19.5" customHeight="1">
      <c r="A35" s="355"/>
      <c r="B35" s="226" t="s">
        <v>223</v>
      </c>
      <c r="C35" s="226" t="str">
        <f>'[1]УП'!B23</f>
        <v>Информатика и ИКТ</v>
      </c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>
        <v>0</v>
      </c>
      <c r="X35" s="226">
        <v>0</v>
      </c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>
        <v>0</v>
      </c>
      <c r="AY35" s="226">
        <v>0</v>
      </c>
      <c r="AZ35" s="226">
        <v>0</v>
      </c>
      <c r="BA35" s="226">
        <v>0</v>
      </c>
      <c r="BB35" s="226">
        <v>0</v>
      </c>
      <c r="BC35" s="226">
        <v>0</v>
      </c>
      <c r="BD35" s="226">
        <v>0</v>
      </c>
      <c r="BE35" s="226">
        <v>0</v>
      </c>
      <c r="BF35" s="227">
        <f>SUM(E35:BE35)</f>
        <v>0</v>
      </c>
      <c r="BG35" s="228"/>
      <c r="BH35" s="229"/>
    </row>
    <row r="36" spans="1:60" s="233" customFormat="1" ht="19.5" customHeight="1">
      <c r="A36" s="355"/>
      <c r="B36" s="226"/>
      <c r="C36" s="226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26"/>
      <c r="W36" s="226">
        <v>0</v>
      </c>
      <c r="X36" s="226">
        <v>0</v>
      </c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26"/>
      <c r="AX36" s="226">
        <v>0</v>
      </c>
      <c r="AY36" s="226">
        <v>0</v>
      </c>
      <c r="AZ36" s="226">
        <v>0</v>
      </c>
      <c r="BA36" s="226">
        <v>0</v>
      </c>
      <c r="BB36" s="226">
        <v>0</v>
      </c>
      <c r="BC36" s="226">
        <v>0</v>
      </c>
      <c r="BD36" s="226">
        <v>0</v>
      </c>
      <c r="BE36" s="226">
        <v>0</v>
      </c>
      <c r="BF36" s="232">
        <f t="shared" si="4"/>
        <v>0</v>
      </c>
      <c r="BG36" s="232"/>
      <c r="BH36" s="229">
        <f>63-41</f>
        <v>22</v>
      </c>
    </row>
    <row r="37" spans="1:60" s="233" customFormat="1" ht="19.5" customHeight="1">
      <c r="A37" s="355"/>
      <c r="B37" s="226" t="s">
        <v>222</v>
      </c>
      <c r="C37" s="226" t="str">
        <f>'[1]УП'!B22</f>
        <v>Физика</v>
      </c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>
        <v>0</v>
      </c>
      <c r="X37" s="226">
        <v>0</v>
      </c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26"/>
      <c r="AX37" s="226">
        <v>0</v>
      </c>
      <c r="AY37" s="226">
        <v>0</v>
      </c>
      <c r="AZ37" s="226">
        <v>0</v>
      </c>
      <c r="BA37" s="226">
        <v>0</v>
      </c>
      <c r="BB37" s="226">
        <v>0</v>
      </c>
      <c r="BC37" s="226">
        <v>0</v>
      </c>
      <c r="BD37" s="226">
        <v>0</v>
      </c>
      <c r="BE37" s="226">
        <v>0</v>
      </c>
      <c r="BF37" s="227">
        <f>SUM(E37:BE37)</f>
        <v>0</v>
      </c>
      <c r="BG37" s="232"/>
      <c r="BH37" s="229"/>
    </row>
    <row r="38" spans="1:60" s="233" customFormat="1" ht="19.5" customHeight="1">
      <c r="A38" s="355"/>
      <c r="B38" s="226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26"/>
      <c r="W38" s="226">
        <v>0</v>
      </c>
      <c r="X38" s="226">
        <v>0</v>
      </c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26"/>
      <c r="AX38" s="226">
        <v>0</v>
      </c>
      <c r="AY38" s="226">
        <v>0</v>
      </c>
      <c r="AZ38" s="226">
        <v>0</v>
      </c>
      <c r="BA38" s="226">
        <v>0</v>
      </c>
      <c r="BB38" s="226">
        <v>0</v>
      </c>
      <c r="BC38" s="226">
        <v>0</v>
      </c>
      <c r="BD38" s="226">
        <v>0</v>
      </c>
      <c r="BE38" s="226">
        <v>0</v>
      </c>
      <c r="BF38" s="232">
        <f t="shared" si="4"/>
        <v>0</v>
      </c>
      <c r="BG38" s="232"/>
      <c r="BH38" s="229">
        <f>189-90</f>
        <v>99</v>
      </c>
    </row>
    <row r="39" spans="1:60" ht="19.5" customHeight="1">
      <c r="A39" s="355"/>
      <c r="B39" s="226" t="s">
        <v>20</v>
      </c>
      <c r="C39" s="228" t="s">
        <v>174</v>
      </c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>
        <v>0</v>
      </c>
      <c r="X39" s="226">
        <v>0</v>
      </c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>
        <v>0</v>
      </c>
      <c r="AY39" s="226">
        <v>0</v>
      </c>
      <c r="AZ39" s="226">
        <v>0</v>
      </c>
      <c r="BA39" s="226">
        <v>0</v>
      </c>
      <c r="BB39" s="226">
        <v>0</v>
      </c>
      <c r="BC39" s="226">
        <v>0</v>
      </c>
      <c r="BD39" s="226">
        <v>0</v>
      </c>
      <c r="BE39" s="226">
        <v>0</v>
      </c>
      <c r="BF39" s="227">
        <f>SUM(E39:BE39)</f>
        <v>0</v>
      </c>
      <c r="BG39" s="228"/>
      <c r="BH39" s="229"/>
    </row>
    <row r="40" spans="1:60" s="233" customFormat="1" ht="19.5" customHeight="1">
      <c r="A40" s="355"/>
      <c r="B40" s="226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26"/>
      <c r="W40" s="226">
        <v>0</v>
      </c>
      <c r="X40" s="226">
        <v>0</v>
      </c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26"/>
      <c r="AX40" s="226">
        <v>0</v>
      </c>
      <c r="AY40" s="226">
        <v>0</v>
      </c>
      <c r="AZ40" s="226">
        <v>0</v>
      </c>
      <c r="BA40" s="226">
        <v>0</v>
      </c>
      <c r="BB40" s="226">
        <v>0</v>
      </c>
      <c r="BC40" s="226">
        <v>0</v>
      </c>
      <c r="BD40" s="226">
        <v>0</v>
      </c>
      <c r="BE40" s="226">
        <v>0</v>
      </c>
      <c r="BF40" s="232">
        <f t="shared" si="4"/>
        <v>0</v>
      </c>
      <c r="BG40" s="228"/>
      <c r="BH40" s="235"/>
    </row>
    <row r="41" spans="1:59" ht="16.5" customHeight="1" hidden="1">
      <c r="A41" s="355"/>
      <c r="B41" s="342" t="s">
        <v>142</v>
      </c>
      <c r="C41" s="342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 t="e">
        <f aca="true" t="shared" si="7" ref="V41:AV41">V9+V46</f>
        <v>#VALUE!</v>
      </c>
      <c r="W41" s="220">
        <f t="shared" si="7"/>
        <v>0</v>
      </c>
      <c r="X41" s="220">
        <f t="shared" si="7"/>
        <v>0</v>
      </c>
      <c r="Y41" s="220">
        <f t="shared" si="7"/>
        <v>0</v>
      </c>
      <c r="Z41" s="220">
        <f t="shared" si="7"/>
        <v>0</v>
      </c>
      <c r="AA41" s="220">
        <f t="shared" si="7"/>
        <v>0</v>
      </c>
      <c r="AB41" s="220">
        <f t="shared" si="7"/>
        <v>0</v>
      </c>
      <c r="AC41" s="220">
        <f t="shared" si="7"/>
        <v>0</v>
      </c>
      <c r="AD41" s="220">
        <f t="shared" si="7"/>
        <v>0</v>
      </c>
      <c r="AE41" s="220">
        <f t="shared" si="7"/>
        <v>0</v>
      </c>
      <c r="AF41" s="220">
        <f t="shared" si="7"/>
        <v>0</v>
      </c>
      <c r="AG41" s="220">
        <f t="shared" si="7"/>
        <v>0</v>
      </c>
      <c r="AH41" s="220">
        <f t="shared" si="7"/>
        <v>0</v>
      </c>
      <c r="AI41" s="220">
        <f t="shared" si="7"/>
        <v>0</v>
      </c>
      <c r="AJ41" s="220">
        <f t="shared" si="7"/>
        <v>0</v>
      </c>
      <c r="AK41" s="220">
        <f t="shared" si="7"/>
        <v>0</v>
      </c>
      <c r="AL41" s="220">
        <f t="shared" si="7"/>
        <v>0</v>
      </c>
      <c r="AM41" s="220">
        <f t="shared" si="7"/>
        <v>0</v>
      </c>
      <c r="AN41" s="220">
        <f t="shared" si="7"/>
        <v>0</v>
      </c>
      <c r="AO41" s="220">
        <f t="shared" si="7"/>
        <v>0</v>
      </c>
      <c r="AP41" s="220">
        <f t="shared" si="7"/>
        <v>0</v>
      </c>
      <c r="AQ41" s="220">
        <f t="shared" si="7"/>
        <v>0</v>
      </c>
      <c r="AR41" s="220">
        <f t="shared" si="7"/>
        <v>0</v>
      </c>
      <c r="AS41" s="220">
        <f t="shared" si="7"/>
        <v>0</v>
      </c>
      <c r="AT41" s="220">
        <f t="shared" si="7"/>
        <v>0</v>
      </c>
      <c r="AU41" s="220">
        <f t="shared" si="7"/>
        <v>0</v>
      </c>
      <c r="AV41" s="220">
        <f t="shared" si="7"/>
        <v>0</v>
      </c>
      <c r="AW41" s="220" t="e">
        <f aca="true" t="shared" si="8" ref="AW41:BF41">AW9</f>
        <v>#VALUE!</v>
      </c>
      <c r="AX41" s="220">
        <f t="shared" si="8"/>
        <v>0</v>
      </c>
      <c r="AY41" s="220">
        <f t="shared" si="8"/>
        <v>0</v>
      </c>
      <c r="AZ41" s="220">
        <f t="shared" si="8"/>
        <v>0</v>
      </c>
      <c r="BA41" s="220">
        <f t="shared" si="8"/>
        <v>0</v>
      </c>
      <c r="BB41" s="220">
        <f t="shared" si="8"/>
        <v>0</v>
      </c>
      <c r="BC41" s="220">
        <f t="shared" si="8"/>
        <v>0</v>
      </c>
      <c r="BD41" s="220">
        <f t="shared" si="8"/>
        <v>0</v>
      </c>
      <c r="BE41" s="220">
        <f t="shared" si="8"/>
        <v>0</v>
      </c>
      <c r="BF41" s="220">
        <f t="shared" si="8"/>
        <v>0</v>
      </c>
      <c r="BG41" s="222"/>
    </row>
    <row r="42" spans="1:59" ht="15.75" customHeight="1" hidden="1">
      <c r="A42" s="355"/>
      <c r="B42" s="342" t="s">
        <v>143</v>
      </c>
      <c r="C42" s="342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2"/>
    </row>
    <row r="43" spans="1:59" ht="19.5" customHeight="1" hidden="1">
      <c r="A43" s="355"/>
      <c r="B43" s="347" t="s">
        <v>144</v>
      </c>
      <c r="C43" s="347"/>
      <c r="D43" s="236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>
        <f aca="true" t="shared" si="9" ref="V43:AV43">V10+V47</f>
        <v>1</v>
      </c>
      <c r="W43" s="220">
        <f t="shared" si="9"/>
        <v>0</v>
      </c>
      <c r="X43" s="220">
        <f t="shared" si="9"/>
        <v>0</v>
      </c>
      <c r="Y43" s="220">
        <f t="shared" si="9"/>
        <v>0</v>
      </c>
      <c r="Z43" s="220">
        <f t="shared" si="9"/>
        <v>0</v>
      </c>
      <c r="AA43" s="220">
        <f t="shared" si="9"/>
        <v>0</v>
      </c>
      <c r="AB43" s="220">
        <f t="shared" si="9"/>
        <v>0</v>
      </c>
      <c r="AC43" s="220">
        <f t="shared" si="9"/>
        <v>0</v>
      </c>
      <c r="AD43" s="220">
        <f t="shared" si="9"/>
        <v>0</v>
      </c>
      <c r="AE43" s="220">
        <f t="shared" si="9"/>
        <v>0</v>
      </c>
      <c r="AF43" s="220">
        <f t="shared" si="9"/>
        <v>0</v>
      </c>
      <c r="AG43" s="220">
        <f t="shared" si="9"/>
        <v>0</v>
      </c>
      <c r="AH43" s="220">
        <f t="shared" si="9"/>
        <v>0</v>
      </c>
      <c r="AI43" s="220">
        <f t="shared" si="9"/>
        <v>0</v>
      </c>
      <c r="AJ43" s="220">
        <f t="shared" si="9"/>
        <v>0</v>
      </c>
      <c r="AK43" s="220">
        <f t="shared" si="9"/>
        <v>0</v>
      </c>
      <c r="AL43" s="220">
        <f t="shared" si="9"/>
        <v>0</v>
      </c>
      <c r="AM43" s="220">
        <f t="shared" si="9"/>
        <v>0</v>
      </c>
      <c r="AN43" s="220">
        <f t="shared" si="9"/>
        <v>0</v>
      </c>
      <c r="AO43" s="220">
        <f t="shared" si="9"/>
        <v>0</v>
      </c>
      <c r="AP43" s="220">
        <f t="shared" si="9"/>
        <v>0</v>
      </c>
      <c r="AQ43" s="220">
        <f t="shared" si="9"/>
        <v>0</v>
      </c>
      <c r="AR43" s="220">
        <f t="shared" si="9"/>
        <v>0</v>
      </c>
      <c r="AS43" s="220">
        <f t="shared" si="9"/>
        <v>0</v>
      </c>
      <c r="AT43" s="220">
        <f t="shared" si="9"/>
        <v>0</v>
      </c>
      <c r="AU43" s="220">
        <f t="shared" si="9"/>
        <v>0</v>
      </c>
      <c r="AV43" s="220">
        <f t="shared" si="9"/>
        <v>0</v>
      </c>
      <c r="AW43" s="220">
        <f aca="true" t="shared" si="10" ref="AW43:BF43">AW10</f>
        <v>5</v>
      </c>
      <c r="AX43" s="220">
        <f t="shared" si="10"/>
        <v>0</v>
      </c>
      <c r="AY43" s="220">
        <f t="shared" si="10"/>
        <v>0</v>
      </c>
      <c r="AZ43" s="220">
        <f t="shared" si="10"/>
        <v>0</v>
      </c>
      <c r="BA43" s="220">
        <f t="shared" si="10"/>
        <v>0</v>
      </c>
      <c r="BB43" s="220">
        <f t="shared" si="10"/>
        <v>0</v>
      </c>
      <c r="BC43" s="220">
        <f t="shared" si="10"/>
        <v>0</v>
      </c>
      <c r="BD43" s="220">
        <f t="shared" si="10"/>
        <v>0</v>
      </c>
      <c r="BE43" s="220">
        <f t="shared" si="10"/>
        <v>0</v>
      </c>
      <c r="BF43" s="220">
        <f t="shared" si="10"/>
        <v>6</v>
      </c>
      <c r="BG43" s="222"/>
    </row>
    <row r="44" spans="1:59" ht="16.5" customHeight="1" hidden="1">
      <c r="A44" s="355"/>
      <c r="B44" s="347" t="s">
        <v>145</v>
      </c>
      <c r="C44" s="347"/>
      <c r="D44" s="236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 t="e">
        <f aca="true" t="shared" si="11" ref="V44:BF44">V41+V43</f>
        <v>#VALUE!</v>
      </c>
      <c r="W44" s="220">
        <f t="shared" si="11"/>
        <v>0</v>
      </c>
      <c r="X44" s="220">
        <f t="shared" si="11"/>
        <v>0</v>
      </c>
      <c r="Y44" s="220">
        <f t="shared" si="11"/>
        <v>0</v>
      </c>
      <c r="Z44" s="220">
        <f t="shared" si="11"/>
        <v>0</v>
      </c>
      <c r="AA44" s="220">
        <f t="shared" si="11"/>
        <v>0</v>
      </c>
      <c r="AB44" s="220">
        <f t="shared" si="11"/>
        <v>0</v>
      </c>
      <c r="AC44" s="220">
        <f t="shared" si="11"/>
        <v>0</v>
      </c>
      <c r="AD44" s="220">
        <f t="shared" si="11"/>
        <v>0</v>
      </c>
      <c r="AE44" s="220">
        <f t="shared" si="11"/>
        <v>0</v>
      </c>
      <c r="AF44" s="220">
        <f t="shared" si="11"/>
        <v>0</v>
      </c>
      <c r="AG44" s="220">
        <f t="shared" si="11"/>
        <v>0</v>
      </c>
      <c r="AH44" s="220">
        <f t="shared" si="11"/>
        <v>0</v>
      </c>
      <c r="AI44" s="220">
        <f t="shared" si="11"/>
        <v>0</v>
      </c>
      <c r="AJ44" s="220">
        <f t="shared" si="11"/>
        <v>0</v>
      </c>
      <c r="AK44" s="220">
        <f t="shared" si="11"/>
        <v>0</v>
      </c>
      <c r="AL44" s="220">
        <f t="shared" si="11"/>
        <v>0</v>
      </c>
      <c r="AM44" s="220">
        <f t="shared" si="11"/>
        <v>0</v>
      </c>
      <c r="AN44" s="220">
        <f t="shared" si="11"/>
        <v>0</v>
      </c>
      <c r="AO44" s="220">
        <f t="shared" si="11"/>
        <v>0</v>
      </c>
      <c r="AP44" s="220">
        <f t="shared" si="11"/>
        <v>0</v>
      </c>
      <c r="AQ44" s="220">
        <f t="shared" si="11"/>
        <v>0</v>
      </c>
      <c r="AR44" s="220">
        <f t="shared" si="11"/>
        <v>0</v>
      </c>
      <c r="AS44" s="220">
        <f t="shared" si="11"/>
        <v>0</v>
      </c>
      <c r="AT44" s="220">
        <f t="shared" si="11"/>
        <v>0</v>
      </c>
      <c r="AU44" s="220">
        <f t="shared" si="11"/>
        <v>0</v>
      </c>
      <c r="AV44" s="220">
        <f t="shared" si="11"/>
        <v>0</v>
      </c>
      <c r="AW44" s="220" t="e">
        <f t="shared" si="11"/>
        <v>#VALUE!</v>
      </c>
      <c r="AX44" s="220">
        <f t="shared" si="11"/>
        <v>0</v>
      </c>
      <c r="AY44" s="220">
        <f t="shared" si="11"/>
        <v>0</v>
      </c>
      <c r="AZ44" s="220">
        <f t="shared" si="11"/>
        <v>0</v>
      </c>
      <c r="BA44" s="220">
        <f t="shared" si="11"/>
        <v>0</v>
      </c>
      <c r="BB44" s="220">
        <f t="shared" si="11"/>
        <v>0</v>
      </c>
      <c r="BC44" s="220">
        <f t="shared" si="11"/>
        <v>0</v>
      </c>
      <c r="BD44" s="220">
        <f t="shared" si="11"/>
        <v>0</v>
      </c>
      <c r="BE44" s="220">
        <f t="shared" si="11"/>
        <v>0</v>
      </c>
      <c r="BF44" s="220">
        <f t="shared" si="11"/>
        <v>6</v>
      </c>
      <c r="BG44" s="222"/>
    </row>
    <row r="45" spans="1:59" ht="12.75">
      <c r="A45" s="355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37"/>
      <c r="BG45" s="222"/>
    </row>
    <row r="46" spans="1:59" ht="12.75" hidden="1">
      <c r="A46" s="355"/>
      <c r="C46" s="220"/>
      <c r="D46" s="220"/>
      <c r="E46" s="220">
        <f>E48+E50+E52+E54+E56+E58+E60</f>
        <v>0</v>
      </c>
      <c r="F46" s="220">
        <f aca="true" t="shared" si="12" ref="F46:BF47">F48+F50+F52+F54+F56+F58+F60</f>
        <v>0</v>
      </c>
      <c r="G46" s="220">
        <f t="shared" si="12"/>
        <v>0</v>
      </c>
      <c r="H46" s="220">
        <f t="shared" si="12"/>
        <v>0</v>
      </c>
      <c r="I46" s="220">
        <f t="shared" si="12"/>
        <v>0</v>
      </c>
      <c r="J46" s="220">
        <f t="shared" si="12"/>
        <v>0</v>
      </c>
      <c r="K46" s="220">
        <f t="shared" si="12"/>
        <v>0</v>
      </c>
      <c r="L46" s="220">
        <f t="shared" si="12"/>
        <v>0</v>
      </c>
      <c r="M46" s="220">
        <f t="shared" si="12"/>
        <v>0</v>
      </c>
      <c r="N46" s="220">
        <f t="shared" si="12"/>
        <v>0</v>
      </c>
      <c r="O46" s="220">
        <f t="shared" si="12"/>
        <v>0</v>
      </c>
      <c r="P46" s="220">
        <f t="shared" si="12"/>
        <v>0</v>
      </c>
      <c r="Q46" s="220">
        <f t="shared" si="12"/>
        <v>0</v>
      </c>
      <c r="R46" s="220">
        <f t="shared" si="12"/>
        <v>0</v>
      </c>
      <c r="S46" s="220">
        <f t="shared" si="12"/>
        <v>0</v>
      </c>
      <c r="T46" s="220">
        <f t="shared" si="12"/>
        <v>0</v>
      </c>
      <c r="U46" s="220">
        <f t="shared" si="12"/>
        <v>0</v>
      </c>
      <c r="V46" s="220">
        <f t="shared" si="12"/>
        <v>0</v>
      </c>
      <c r="W46" s="220">
        <f t="shared" si="12"/>
        <v>0</v>
      </c>
      <c r="X46" s="220">
        <f t="shared" si="12"/>
        <v>0</v>
      </c>
      <c r="Y46" s="220">
        <f t="shared" si="12"/>
        <v>0</v>
      </c>
      <c r="Z46" s="220">
        <f t="shared" si="12"/>
        <v>0</v>
      </c>
      <c r="AA46" s="220">
        <f t="shared" si="12"/>
        <v>0</v>
      </c>
      <c r="AB46" s="220">
        <f t="shared" si="12"/>
        <v>0</v>
      </c>
      <c r="AC46" s="220">
        <f t="shared" si="12"/>
        <v>0</v>
      </c>
      <c r="AD46" s="220">
        <f t="shared" si="12"/>
        <v>0</v>
      </c>
      <c r="AE46" s="220">
        <f t="shared" si="12"/>
        <v>0</v>
      </c>
      <c r="AF46" s="220">
        <f t="shared" si="12"/>
        <v>0</v>
      </c>
      <c r="AG46" s="220">
        <f t="shared" si="12"/>
        <v>0</v>
      </c>
      <c r="AH46" s="220">
        <f t="shared" si="12"/>
        <v>0</v>
      </c>
      <c r="AI46" s="220">
        <f t="shared" si="12"/>
        <v>0</v>
      </c>
      <c r="AJ46" s="220">
        <f t="shared" si="12"/>
        <v>0</v>
      </c>
      <c r="AK46" s="220">
        <f t="shared" si="12"/>
        <v>0</v>
      </c>
      <c r="AL46" s="220">
        <f t="shared" si="12"/>
        <v>0</v>
      </c>
      <c r="AM46" s="220">
        <f t="shared" si="12"/>
        <v>0</v>
      </c>
      <c r="AN46" s="220">
        <f t="shared" si="12"/>
        <v>0</v>
      </c>
      <c r="AO46" s="220">
        <f t="shared" si="12"/>
        <v>0</v>
      </c>
      <c r="AP46" s="220">
        <f t="shared" si="12"/>
        <v>0</v>
      </c>
      <c r="AQ46" s="220">
        <f t="shared" si="12"/>
        <v>0</v>
      </c>
      <c r="AR46" s="220">
        <f t="shared" si="12"/>
        <v>0</v>
      </c>
      <c r="AS46" s="220">
        <f t="shared" si="12"/>
        <v>0</v>
      </c>
      <c r="AT46" s="220">
        <f t="shared" si="12"/>
        <v>0</v>
      </c>
      <c r="AU46" s="220">
        <f t="shared" si="12"/>
        <v>0</v>
      </c>
      <c r="AV46" s="220">
        <f t="shared" si="12"/>
        <v>0</v>
      </c>
      <c r="AW46" s="220" t="e">
        <f t="shared" si="12"/>
        <v>#VALUE!</v>
      </c>
      <c r="AX46" s="220">
        <f t="shared" si="12"/>
        <v>0</v>
      </c>
      <c r="AY46" s="220">
        <f t="shared" si="12"/>
        <v>0</v>
      </c>
      <c r="AZ46" s="220">
        <f t="shared" si="12"/>
        <v>0</v>
      </c>
      <c r="BA46" s="220">
        <f t="shared" si="12"/>
        <v>0</v>
      </c>
      <c r="BB46" s="220">
        <f t="shared" si="12"/>
        <v>0</v>
      </c>
      <c r="BC46" s="220">
        <f t="shared" si="12"/>
        <v>0</v>
      </c>
      <c r="BD46" s="220">
        <f t="shared" si="12"/>
        <v>0</v>
      </c>
      <c r="BE46" s="220">
        <f t="shared" si="12"/>
        <v>0</v>
      </c>
      <c r="BF46" s="220">
        <f t="shared" si="12"/>
        <v>0</v>
      </c>
      <c r="BG46" s="222"/>
    </row>
    <row r="47" spans="1:59" ht="13.5">
      <c r="A47" s="355"/>
      <c r="B47" s="220" t="s">
        <v>135</v>
      </c>
      <c r="C47" s="238" t="s">
        <v>246</v>
      </c>
      <c r="D47" s="224"/>
      <c r="E47" s="220">
        <f>E49+E51+E53+E55+E57+E59+E61</f>
        <v>0</v>
      </c>
      <c r="F47" s="220">
        <f t="shared" si="12"/>
        <v>0</v>
      </c>
      <c r="G47" s="220">
        <f t="shared" si="12"/>
        <v>0</v>
      </c>
      <c r="H47" s="220">
        <f t="shared" si="12"/>
        <v>0</v>
      </c>
      <c r="I47" s="220">
        <f t="shared" si="12"/>
        <v>0</v>
      </c>
      <c r="J47" s="220">
        <f t="shared" si="12"/>
        <v>0</v>
      </c>
      <c r="K47" s="220">
        <f t="shared" si="12"/>
        <v>0</v>
      </c>
      <c r="L47" s="220">
        <f t="shared" si="12"/>
        <v>0</v>
      </c>
      <c r="M47" s="220">
        <f t="shared" si="12"/>
        <v>0</v>
      </c>
      <c r="N47" s="220">
        <f t="shared" si="12"/>
        <v>0</v>
      </c>
      <c r="O47" s="220">
        <f t="shared" si="12"/>
        <v>0</v>
      </c>
      <c r="P47" s="220">
        <f t="shared" si="12"/>
        <v>0</v>
      </c>
      <c r="Q47" s="220">
        <f t="shared" si="12"/>
        <v>0</v>
      </c>
      <c r="R47" s="220">
        <f t="shared" si="12"/>
        <v>0</v>
      </c>
      <c r="S47" s="220">
        <f t="shared" si="12"/>
        <v>0</v>
      </c>
      <c r="T47" s="220">
        <f t="shared" si="12"/>
        <v>0</v>
      </c>
      <c r="U47" s="220">
        <f t="shared" si="12"/>
        <v>0</v>
      </c>
      <c r="V47" s="220">
        <f t="shared" si="12"/>
        <v>0</v>
      </c>
      <c r="W47" s="220">
        <f t="shared" si="12"/>
        <v>0</v>
      </c>
      <c r="X47" s="220">
        <f t="shared" si="12"/>
        <v>0</v>
      </c>
      <c r="Y47" s="220">
        <f t="shared" si="12"/>
        <v>0</v>
      </c>
      <c r="Z47" s="220">
        <f t="shared" si="12"/>
        <v>0</v>
      </c>
      <c r="AA47" s="220">
        <f t="shared" si="12"/>
        <v>0</v>
      </c>
      <c r="AB47" s="220">
        <f t="shared" si="12"/>
        <v>0</v>
      </c>
      <c r="AC47" s="220">
        <f t="shared" si="12"/>
        <v>0</v>
      </c>
      <c r="AD47" s="220">
        <f t="shared" si="12"/>
        <v>0</v>
      </c>
      <c r="AE47" s="220">
        <f t="shared" si="12"/>
        <v>0</v>
      </c>
      <c r="AF47" s="220">
        <f t="shared" si="12"/>
        <v>0</v>
      </c>
      <c r="AG47" s="220">
        <f t="shared" si="12"/>
        <v>0</v>
      </c>
      <c r="AH47" s="220">
        <f t="shared" si="12"/>
        <v>0</v>
      </c>
      <c r="AI47" s="220">
        <f t="shared" si="12"/>
        <v>0</v>
      </c>
      <c r="AJ47" s="220">
        <f t="shared" si="12"/>
        <v>0</v>
      </c>
      <c r="AK47" s="220">
        <f t="shared" si="12"/>
        <v>0</v>
      </c>
      <c r="AL47" s="220">
        <f t="shared" si="12"/>
        <v>0</v>
      </c>
      <c r="AM47" s="220">
        <f t="shared" si="12"/>
        <v>0</v>
      </c>
      <c r="AN47" s="220">
        <f t="shared" si="12"/>
        <v>0</v>
      </c>
      <c r="AO47" s="220">
        <f t="shared" si="12"/>
        <v>0</v>
      </c>
      <c r="AP47" s="220">
        <f t="shared" si="12"/>
        <v>0</v>
      </c>
      <c r="AQ47" s="220">
        <f t="shared" si="12"/>
        <v>0</v>
      </c>
      <c r="AR47" s="220">
        <f t="shared" si="12"/>
        <v>0</v>
      </c>
      <c r="AS47" s="220">
        <f t="shared" si="12"/>
        <v>0</v>
      </c>
      <c r="AT47" s="220">
        <f t="shared" si="12"/>
        <v>0</v>
      </c>
      <c r="AU47" s="220">
        <f t="shared" si="12"/>
        <v>0</v>
      </c>
      <c r="AV47" s="220">
        <f t="shared" si="12"/>
        <v>0</v>
      </c>
      <c r="AW47" s="220">
        <f t="shared" si="12"/>
        <v>1</v>
      </c>
      <c r="AX47" s="220">
        <f t="shared" si="12"/>
        <v>0</v>
      </c>
      <c r="AY47" s="220">
        <f t="shared" si="12"/>
        <v>0</v>
      </c>
      <c r="AZ47" s="220">
        <f t="shared" si="12"/>
        <v>0</v>
      </c>
      <c r="BA47" s="220">
        <f t="shared" si="12"/>
        <v>0</v>
      </c>
      <c r="BB47" s="220">
        <f t="shared" si="12"/>
        <v>0</v>
      </c>
      <c r="BC47" s="220">
        <f t="shared" si="12"/>
        <v>0</v>
      </c>
      <c r="BD47" s="220">
        <f t="shared" si="12"/>
        <v>0</v>
      </c>
      <c r="BE47" s="220">
        <f t="shared" si="12"/>
        <v>0</v>
      </c>
      <c r="BF47" s="220">
        <f t="shared" si="12"/>
        <v>1</v>
      </c>
      <c r="BG47" s="222"/>
    </row>
    <row r="48" spans="1:59" ht="15">
      <c r="A48" s="355"/>
      <c r="B48" s="223" t="s">
        <v>138</v>
      </c>
      <c r="C48" s="239" t="s">
        <v>175</v>
      </c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>
        <v>0</v>
      </c>
      <c r="X48" s="220">
        <v>0</v>
      </c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>
        <v>0</v>
      </c>
      <c r="AY48" s="220">
        <v>0</v>
      </c>
      <c r="AZ48" s="220">
        <v>0</v>
      </c>
      <c r="BA48" s="220">
        <v>0</v>
      </c>
      <c r="BB48" s="220">
        <v>0</v>
      </c>
      <c r="BC48" s="220">
        <v>0</v>
      </c>
      <c r="BD48" s="220">
        <v>0</v>
      </c>
      <c r="BE48" s="220">
        <v>0</v>
      </c>
      <c r="BF48" s="221">
        <f aca="true" t="shared" si="13" ref="BF48:BF61">SUM(E48:BE48)</f>
        <v>0</v>
      </c>
      <c r="BG48" s="222"/>
    </row>
    <row r="49" spans="1:59" ht="12.75">
      <c r="A49" s="355"/>
      <c r="B49" s="223"/>
      <c r="C49" s="222"/>
      <c r="D49" s="224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>
        <v>0</v>
      </c>
      <c r="X49" s="220">
        <v>0</v>
      </c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>
        <v>0</v>
      </c>
      <c r="AY49" s="220">
        <v>0</v>
      </c>
      <c r="AZ49" s="220">
        <v>0</v>
      </c>
      <c r="BA49" s="220">
        <v>0</v>
      </c>
      <c r="BB49" s="220">
        <v>0</v>
      </c>
      <c r="BC49" s="220">
        <v>0</v>
      </c>
      <c r="BD49" s="220">
        <v>0</v>
      </c>
      <c r="BE49" s="220">
        <v>0</v>
      </c>
      <c r="BF49" s="221">
        <f t="shared" si="13"/>
        <v>0</v>
      </c>
      <c r="BG49" s="222"/>
    </row>
    <row r="50" spans="1:59" ht="15">
      <c r="A50" s="355"/>
      <c r="B50" s="223" t="s">
        <v>147</v>
      </c>
      <c r="C50" s="240" t="s">
        <v>176</v>
      </c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>
        <v>0</v>
      </c>
      <c r="X50" s="220">
        <v>0</v>
      </c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>
        <v>0</v>
      </c>
      <c r="AY50" s="220">
        <v>0</v>
      </c>
      <c r="AZ50" s="220">
        <v>0</v>
      </c>
      <c r="BA50" s="220">
        <v>0</v>
      </c>
      <c r="BB50" s="220">
        <v>0</v>
      </c>
      <c r="BC50" s="220">
        <v>0</v>
      </c>
      <c r="BD50" s="220">
        <v>0</v>
      </c>
      <c r="BE50" s="220">
        <v>0</v>
      </c>
      <c r="BF50" s="224">
        <f>SUM(E50:BE50)</f>
        <v>0</v>
      </c>
      <c r="BG50" s="222"/>
    </row>
    <row r="51" spans="1:59" ht="12.75">
      <c r="A51" s="355"/>
      <c r="B51" s="222"/>
      <c r="C51" s="222"/>
      <c r="D51" s="224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>
        <v>0</v>
      </c>
      <c r="X51" s="220">
        <v>0</v>
      </c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>
        <v>0</v>
      </c>
      <c r="AY51" s="220">
        <v>0</v>
      </c>
      <c r="AZ51" s="220">
        <v>0</v>
      </c>
      <c r="BA51" s="220">
        <v>0</v>
      </c>
      <c r="BB51" s="220">
        <v>0</v>
      </c>
      <c r="BC51" s="220">
        <v>0</v>
      </c>
      <c r="BD51" s="220">
        <v>0</v>
      </c>
      <c r="BE51" s="220">
        <v>0</v>
      </c>
      <c r="BF51" s="221">
        <f t="shared" si="13"/>
        <v>0</v>
      </c>
      <c r="BG51" s="222"/>
    </row>
    <row r="52" spans="1:59" ht="15">
      <c r="A52" s="355"/>
      <c r="B52" s="223" t="s">
        <v>148</v>
      </c>
      <c r="C52" s="239" t="s">
        <v>177</v>
      </c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>
        <v>0</v>
      </c>
      <c r="X52" s="220">
        <v>0</v>
      </c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 t="s">
        <v>240</v>
      </c>
      <c r="AX52" s="220">
        <v>0</v>
      </c>
      <c r="AY52" s="220">
        <v>0</v>
      </c>
      <c r="AZ52" s="220">
        <v>0</v>
      </c>
      <c r="BA52" s="220">
        <v>0</v>
      </c>
      <c r="BB52" s="220">
        <v>0</v>
      </c>
      <c r="BC52" s="220">
        <v>0</v>
      </c>
      <c r="BD52" s="220">
        <v>0</v>
      </c>
      <c r="BE52" s="220">
        <v>0</v>
      </c>
      <c r="BF52" s="224">
        <f t="shared" si="13"/>
        <v>0</v>
      </c>
      <c r="BG52" s="222"/>
    </row>
    <row r="53" spans="1:59" ht="12.75">
      <c r="A53" s="355"/>
      <c r="B53" s="222"/>
      <c r="C53" s="222"/>
      <c r="D53" s="224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>
        <v>0</v>
      </c>
      <c r="X53" s="220">
        <v>0</v>
      </c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>
        <v>1</v>
      </c>
      <c r="AX53" s="220">
        <v>0</v>
      </c>
      <c r="AY53" s="220">
        <v>0</v>
      </c>
      <c r="AZ53" s="220">
        <v>0</v>
      </c>
      <c r="BA53" s="220">
        <v>0</v>
      </c>
      <c r="BB53" s="220">
        <v>0</v>
      </c>
      <c r="BC53" s="220">
        <v>0</v>
      </c>
      <c r="BD53" s="220">
        <v>0</v>
      </c>
      <c r="BE53" s="220">
        <v>0</v>
      </c>
      <c r="BF53" s="221">
        <f t="shared" si="13"/>
        <v>1</v>
      </c>
      <c r="BG53" s="227" t="s">
        <v>241</v>
      </c>
    </row>
    <row r="54" spans="1:59" ht="15">
      <c r="A54" s="355"/>
      <c r="B54" s="241" t="s">
        <v>149</v>
      </c>
      <c r="C54" s="242" t="s">
        <v>178</v>
      </c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>
        <v>0</v>
      </c>
      <c r="X54" s="220">
        <v>0</v>
      </c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>
        <v>0</v>
      </c>
      <c r="AY54" s="220">
        <v>0</v>
      </c>
      <c r="AZ54" s="220">
        <v>0</v>
      </c>
      <c r="BA54" s="220">
        <v>0</v>
      </c>
      <c r="BB54" s="220">
        <v>0</v>
      </c>
      <c r="BC54" s="220">
        <v>0</v>
      </c>
      <c r="BD54" s="220">
        <v>0</v>
      </c>
      <c r="BE54" s="220">
        <v>0</v>
      </c>
      <c r="BF54" s="224">
        <f t="shared" si="13"/>
        <v>0</v>
      </c>
      <c r="BG54" s="222"/>
    </row>
    <row r="55" spans="1:59" ht="12.75">
      <c r="A55" s="355"/>
      <c r="B55" s="222"/>
      <c r="C55" s="222"/>
      <c r="D55" s="224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>
        <v>0</v>
      </c>
      <c r="X55" s="220">
        <v>0</v>
      </c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>
        <v>0</v>
      </c>
      <c r="AY55" s="220">
        <v>0</v>
      </c>
      <c r="AZ55" s="220">
        <v>0</v>
      </c>
      <c r="BA55" s="220">
        <v>0</v>
      </c>
      <c r="BB55" s="220">
        <v>0</v>
      </c>
      <c r="BC55" s="220">
        <v>0</v>
      </c>
      <c r="BD55" s="220">
        <v>0</v>
      </c>
      <c r="BE55" s="220">
        <v>0</v>
      </c>
      <c r="BF55" s="221">
        <f t="shared" si="13"/>
        <v>0</v>
      </c>
      <c r="BG55" s="222"/>
    </row>
    <row r="56" spans="1:59" ht="15">
      <c r="A56" s="355"/>
      <c r="B56" s="223" t="s">
        <v>150</v>
      </c>
      <c r="C56" s="239" t="s">
        <v>179</v>
      </c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>
        <v>0</v>
      </c>
      <c r="X56" s="220">
        <v>0</v>
      </c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>
        <v>0</v>
      </c>
      <c r="AY56" s="220">
        <v>0</v>
      </c>
      <c r="AZ56" s="220">
        <v>0</v>
      </c>
      <c r="BA56" s="220">
        <v>0</v>
      </c>
      <c r="BB56" s="220">
        <v>0</v>
      </c>
      <c r="BC56" s="220">
        <v>0</v>
      </c>
      <c r="BD56" s="220">
        <v>0</v>
      </c>
      <c r="BE56" s="220">
        <v>0</v>
      </c>
      <c r="BF56" s="224">
        <f t="shared" si="13"/>
        <v>0</v>
      </c>
      <c r="BG56" s="222"/>
    </row>
    <row r="57" spans="1:59" ht="12.75">
      <c r="A57" s="355"/>
      <c r="B57" s="220"/>
      <c r="C57" s="222"/>
      <c r="D57" s="224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>
        <v>0</v>
      </c>
      <c r="X57" s="220">
        <v>0</v>
      </c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>
        <v>0</v>
      </c>
      <c r="AY57" s="220">
        <v>0</v>
      </c>
      <c r="AZ57" s="220">
        <v>0</v>
      </c>
      <c r="BA57" s="220">
        <v>0</v>
      </c>
      <c r="BB57" s="220">
        <v>0</v>
      </c>
      <c r="BC57" s="220">
        <v>0</v>
      </c>
      <c r="BD57" s="220">
        <v>0</v>
      </c>
      <c r="BE57" s="220">
        <v>0</v>
      </c>
      <c r="BF57" s="221">
        <f t="shared" si="13"/>
        <v>0</v>
      </c>
      <c r="BG57" s="222"/>
    </row>
    <row r="58" spans="1:59" ht="15">
      <c r="A58" s="355"/>
      <c r="B58" s="223" t="s">
        <v>151</v>
      </c>
      <c r="C58" s="239" t="s">
        <v>180</v>
      </c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>
        <v>0</v>
      </c>
      <c r="X58" s="220">
        <v>0</v>
      </c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>
        <v>0</v>
      </c>
      <c r="AY58" s="220">
        <v>0</v>
      </c>
      <c r="AZ58" s="220">
        <v>0</v>
      </c>
      <c r="BA58" s="220">
        <v>0</v>
      </c>
      <c r="BB58" s="220">
        <v>0</v>
      </c>
      <c r="BC58" s="220">
        <v>0</v>
      </c>
      <c r="BD58" s="220">
        <v>0</v>
      </c>
      <c r="BE58" s="220">
        <v>0</v>
      </c>
      <c r="BF58" s="224">
        <f t="shared" si="13"/>
        <v>0</v>
      </c>
      <c r="BG58" s="222"/>
    </row>
    <row r="59" spans="1:59" ht="12.75">
      <c r="A59" s="355"/>
      <c r="B59" s="220"/>
      <c r="C59" s="222"/>
      <c r="D59" s="224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>
        <v>0</v>
      </c>
      <c r="X59" s="220">
        <v>0</v>
      </c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>
        <v>0</v>
      </c>
      <c r="AY59" s="220">
        <v>0</v>
      </c>
      <c r="AZ59" s="220">
        <v>0</v>
      </c>
      <c r="BA59" s="220">
        <v>0</v>
      </c>
      <c r="BB59" s="220">
        <v>0</v>
      </c>
      <c r="BC59" s="220">
        <v>0</v>
      </c>
      <c r="BD59" s="220">
        <v>0</v>
      </c>
      <c r="BE59" s="220">
        <v>0</v>
      </c>
      <c r="BF59" s="221">
        <f t="shared" si="13"/>
        <v>0</v>
      </c>
      <c r="BG59" s="222"/>
    </row>
    <row r="60" spans="1:59" ht="12.75">
      <c r="A60" s="355"/>
      <c r="B60" s="223" t="s">
        <v>247</v>
      </c>
      <c r="C60" s="243" t="s">
        <v>31</v>
      </c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>
        <v>0</v>
      </c>
      <c r="X60" s="220">
        <v>0</v>
      </c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>
        <v>0</v>
      </c>
      <c r="AY60" s="220">
        <v>0</v>
      </c>
      <c r="AZ60" s="220">
        <v>0</v>
      </c>
      <c r="BA60" s="220">
        <v>0</v>
      </c>
      <c r="BB60" s="220">
        <v>0</v>
      </c>
      <c r="BC60" s="220">
        <v>0</v>
      </c>
      <c r="BD60" s="220">
        <v>0</v>
      </c>
      <c r="BE60" s="220">
        <v>0</v>
      </c>
      <c r="BF60" s="224">
        <f t="shared" si="13"/>
        <v>0</v>
      </c>
      <c r="BG60" s="222"/>
    </row>
    <row r="61" spans="1:59" ht="12.75">
      <c r="A61" s="355"/>
      <c r="B61" s="222"/>
      <c r="C61" s="222"/>
      <c r="D61" s="224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>
        <v>0</v>
      </c>
      <c r="X61" s="220">
        <v>0</v>
      </c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>
        <v>0</v>
      </c>
      <c r="AY61" s="220">
        <v>0</v>
      </c>
      <c r="AZ61" s="220">
        <v>0</v>
      </c>
      <c r="BA61" s="220">
        <v>0</v>
      </c>
      <c r="BB61" s="220">
        <v>0</v>
      </c>
      <c r="BC61" s="220">
        <v>0</v>
      </c>
      <c r="BD61" s="220">
        <v>0</v>
      </c>
      <c r="BE61" s="220">
        <v>0</v>
      </c>
      <c r="BF61" s="221">
        <f t="shared" si="13"/>
        <v>0</v>
      </c>
      <c r="BG61" s="222"/>
    </row>
    <row r="62" spans="1:59" ht="12.75">
      <c r="A62" s="355"/>
      <c r="B62" s="220" t="s">
        <v>32</v>
      </c>
      <c r="C62" s="220" t="s">
        <v>139</v>
      </c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>
        <v>0</v>
      </c>
      <c r="X62" s="220">
        <v>0</v>
      </c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1"/>
      <c r="BG62" s="222"/>
    </row>
    <row r="63" spans="1:59" ht="20.25" customHeight="1">
      <c r="A63" s="355"/>
      <c r="B63" s="220"/>
      <c r="C63" s="238" t="s">
        <v>137</v>
      </c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>
        <v>0</v>
      </c>
      <c r="X63" s="220">
        <v>0</v>
      </c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1"/>
      <c r="BG63" s="222"/>
    </row>
    <row r="64" spans="1:59" ht="12.75">
      <c r="A64" s="355"/>
      <c r="B64" s="220" t="s">
        <v>140</v>
      </c>
      <c r="C64" s="220" t="s">
        <v>141</v>
      </c>
      <c r="D64" s="220"/>
      <c r="E64" s="220">
        <f>E66</f>
        <v>0</v>
      </c>
      <c r="F64" s="220">
        <f aca="true" t="shared" si="14" ref="F64:BF67">F66</f>
        <v>0</v>
      </c>
      <c r="G64" s="220">
        <f t="shared" si="14"/>
        <v>0</v>
      </c>
      <c r="H64" s="220">
        <f t="shared" si="14"/>
        <v>0</v>
      </c>
      <c r="I64" s="220">
        <f t="shared" si="14"/>
        <v>0</v>
      </c>
      <c r="J64" s="220">
        <f t="shared" si="14"/>
        <v>0</v>
      </c>
      <c r="K64" s="220">
        <f t="shared" si="14"/>
        <v>0</v>
      </c>
      <c r="L64" s="220">
        <f t="shared" si="14"/>
        <v>0</v>
      </c>
      <c r="M64" s="220">
        <f t="shared" si="14"/>
        <v>0</v>
      </c>
      <c r="N64" s="220">
        <f t="shared" si="14"/>
        <v>0</v>
      </c>
      <c r="O64" s="220">
        <f t="shared" si="14"/>
        <v>0</v>
      </c>
      <c r="P64" s="220">
        <f t="shared" si="14"/>
        <v>0</v>
      </c>
      <c r="Q64" s="220">
        <f t="shared" si="14"/>
        <v>0</v>
      </c>
      <c r="R64" s="220">
        <f t="shared" si="14"/>
        <v>0</v>
      </c>
      <c r="S64" s="220">
        <f t="shared" si="14"/>
        <v>0</v>
      </c>
      <c r="T64" s="220">
        <f t="shared" si="14"/>
        <v>0</v>
      </c>
      <c r="U64" s="220">
        <f t="shared" si="14"/>
        <v>0</v>
      </c>
      <c r="V64" s="220">
        <f t="shared" si="14"/>
        <v>0</v>
      </c>
      <c r="W64" s="220">
        <v>0</v>
      </c>
      <c r="X64" s="220">
        <v>0</v>
      </c>
      <c r="Y64" s="220">
        <f t="shared" si="14"/>
        <v>0</v>
      </c>
      <c r="Z64" s="220">
        <f t="shared" si="14"/>
        <v>0</v>
      </c>
      <c r="AA64" s="220">
        <f t="shared" si="14"/>
        <v>0</v>
      </c>
      <c r="AB64" s="220">
        <f t="shared" si="14"/>
        <v>0</v>
      </c>
      <c r="AC64" s="220">
        <f t="shared" si="14"/>
        <v>0</v>
      </c>
      <c r="AD64" s="220">
        <f t="shared" si="14"/>
        <v>0</v>
      </c>
      <c r="AE64" s="220">
        <f t="shared" si="14"/>
        <v>0</v>
      </c>
      <c r="AF64" s="220">
        <f t="shared" si="14"/>
        <v>0</v>
      </c>
      <c r="AG64" s="220">
        <f t="shared" si="14"/>
        <v>0</v>
      </c>
      <c r="AH64" s="220">
        <f t="shared" si="14"/>
        <v>0</v>
      </c>
      <c r="AI64" s="220">
        <f t="shared" si="14"/>
        <v>0</v>
      </c>
      <c r="AJ64" s="220">
        <f t="shared" si="14"/>
        <v>0</v>
      </c>
      <c r="AK64" s="220">
        <f t="shared" si="14"/>
        <v>0</v>
      </c>
      <c r="AL64" s="220">
        <f t="shared" si="14"/>
        <v>0</v>
      </c>
      <c r="AM64" s="220">
        <f t="shared" si="14"/>
        <v>0</v>
      </c>
      <c r="AN64" s="220">
        <f t="shared" si="14"/>
        <v>0</v>
      </c>
      <c r="AO64" s="220">
        <f t="shared" si="14"/>
        <v>0</v>
      </c>
      <c r="AP64" s="220">
        <f t="shared" si="14"/>
        <v>0</v>
      </c>
      <c r="AQ64" s="220">
        <f t="shared" si="14"/>
        <v>0</v>
      </c>
      <c r="AR64" s="220">
        <f t="shared" si="14"/>
        <v>0</v>
      </c>
      <c r="AS64" s="220">
        <f t="shared" si="14"/>
        <v>0</v>
      </c>
      <c r="AT64" s="220">
        <f t="shared" si="14"/>
        <v>0</v>
      </c>
      <c r="AU64" s="220">
        <f t="shared" si="14"/>
        <v>0</v>
      </c>
      <c r="AV64" s="220">
        <f t="shared" si="14"/>
        <v>0</v>
      </c>
      <c r="AW64" s="220">
        <f>AW66</f>
        <v>0</v>
      </c>
      <c r="AX64" s="220">
        <f t="shared" si="14"/>
        <v>0</v>
      </c>
      <c r="AY64" s="220">
        <f t="shared" si="14"/>
        <v>0</v>
      </c>
      <c r="AZ64" s="220">
        <f t="shared" si="14"/>
        <v>0</v>
      </c>
      <c r="BA64" s="220">
        <f t="shared" si="14"/>
        <v>0</v>
      </c>
      <c r="BB64" s="220">
        <f t="shared" si="14"/>
        <v>0</v>
      </c>
      <c r="BC64" s="220">
        <f t="shared" si="14"/>
        <v>0</v>
      </c>
      <c r="BD64" s="220">
        <f t="shared" si="14"/>
        <v>0</v>
      </c>
      <c r="BE64" s="220">
        <f t="shared" si="14"/>
        <v>0</v>
      </c>
      <c r="BF64" s="220">
        <f t="shared" si="14"/>
        <v>0</v>
      </c>
      <c r="BG64" s="222"/>
    </row>
    <row r="65" spans="1:59" ht="12.75">
      <c r="A65" s="355"/>
      <c r="B65" s="220"/>
      <c r="C65" s="220"/>
      <c r="D65" s="220"/>
      <c r="E65" s="220">
        <f>E67</f>
        <v>0</v>
      </c>
      <c r="F65" s="220">
        <f t="shared" si="14"/>
        <v>0</v>
      </c>
      <c r="G65" s="220">
        <f t="shared" si="14"/>
        <v>0</v>
      </c>
      <c r="H65" s="220">
        <f t="shared" si="14"/>
        <v>0</v>
      </c>
      <c r="I65" s="220">
        <f t="shared" si="14"/>
        <v>0</v>
      </c>
      <c r="J65" s="220">
        <f t="shared" si="14"/>
        <v>0</v>
      </c>
      <c r="K65" s="220">
        <f t="shared" si="14"/>
        <v>0</v>
      </c>
      <c r="L65" s="220">
        <f t="shared" si="14"/>
        <v>0</v>
      </c>
      <c r="M65" s="220">
        <f t="shared" si="14"/>
        <v>0</v>
      </c>
      <c r="N65" s="220">
        <f t="shared" si="14"/>
        <v>0</v>
      </c>
      <c r="O65" s="220">
        <f t="shared" si="14"/>
        <v>0</v>
      </c>
      <c r="P65" s="220">
        <f t="shared" si="14"/>
        <v>0</v>
      </c>
      <c r="Q65" s="220">
        <f t="shared" si="14"/>
        <v>0</v>
      </c>
      <c r="R65" s="220">
        <f t="shared" si="14"/>
        <v>0</v>
      </c>
      <c r="S65" s="220">
        <f t="shared" si="14"/>
        <v>0</v>
      </c>
      <c r="T65" s="220">
        <f t="shared" si="14"/>
        <v>0</v>
      </c>
      <c r="U65" s="220">
        <f t="shared" si="14"/>
        <v>0</v>
      </c>
      <c r="V65" s="220">
        <f t="shared" si="14"/>
        <v>0</v>
      </c>
      <c r="W65" s="220">
        <f t="shared" si="14"/>
        <v>0</v>
      </c>
      <c r="X65" s="220">
        <f t="shared" si="14"/>
        <v>0</v>
      </c>
      <c r="Y65" s="220">
        <f t="shared" si="14"/>
        <v>0</v>
      </c>
      <c r="Z65" s="220">
        <f t="shared" si="14"/>
        <v>0</v>
      </c>
      <c r="AA65" s="220">
        <f t="shared" si="14"/>
        <v>0</v>
      </c>
      <c r="AB65" s="220">
        <f t="shared" si="14"/>
        <v>0</v>
      </c>
      <c r="AC65" s="220">
        <f t="shared" si="14"/>
        <v>0</v>
      </c>
      <c r="AD65" s="220">
        <f t="shared" si="14"/>
        <v>0</v>
      </c>
      <c r="AE65" s="220">
        <f t="shared" si="14"/>
        <v>0</v>
      </c>
      <c r="AF65" s="220">
        <f t="shared" si="14"/>
        <v>0</v>
      </c>
      <c r="AG65" s="220">
        <f t="shared" si="14"/>
        <v>0</v>
      </c>
      <c r="AH65" s="220">
        <f t="shared" si="14"/>
        <v>0</v>
      </c>
      <c r="AI65" s="220">
        <f t="shared" si="14"/>
        <v>0</v>
      </c>
      <c r="AJ65" s="220">
        <f t="shared" si="14"/>
        <v>0</v>
      </c>
      <c r="AK65" s="220">
        <f t="shared" si="14"/>
        <v>0</v>
      </c>
      <c r="AL65" s="220">
        <f t="shared" si="14"/>
        <v>0</v>
      </c>
      <c r="AM65" s="220">
        <f t="shared" si="14"/>
        <v>0</v>
      </c>
      <c r="AN65" s="220">
        <f t="shared" si="14"/>
        <v>0</v>
      </c>
      <c r="AO65" s="220">
        <f t="shared" si="14"/>
        <v>0</v>
      </c>
      <c r="AP65" s="220">
        <f t="shared" si="14"/>
        <v>0</v>
      </c>
      <c r="AQ65" s="220">
        <f t="shared" si="14"/>
        <v>0</v>
      </c>
      <c r="AR65" s="220">
        <f t="shared" si="14"/>
        <v>0</v>
      </c>
      <c r="AS65" s="220">
        <f t="shared" si="14"/>
        <v>0</v>
      </c>
      <c r="AT65" s="220">
        <f t="shared" si="14"/>
        <v>0</v>
      </c>
      <c r="AU65" s="220">
        <f t="shared" si="14"/>
        <v>0</v>
      </c>
      <c r="AV65" s="220">
        <f t="shared" si="14"/>
        <v>0</v>
      </c>
      <c r="AW65" s="220">
        <f>AW67</f>
        <v>0</v>
      </c>
      <c r="AX65" s="220">
        <f t="shared" si="14"/>
        <v>0</v>
      </c>
      <c r="AY65" s="220">
        <f t="shared" si="14"/>
        <v>0</v>
      </c>
      <c r="AZ65" s="220">
        <f t="shared" si="14"/>
        <v>0</v>
      </c>
      <c r="BA65" s="220">
        <f t="shared" si="14"/>
        <v>0</v>
      </c>
      <c r="BB65" s="220">
        <f t="shared" si="14"/>
        <v>0</v>
      </c>
      <c r="BC65" s="220">
        <f t="shared" si="14"/>
        <v>0</v>
      </c>
      <c r="BD65" s="220">
        <f t="shared" si="14"/>
        <v>0</v>
      </c>
      <c r="BE65" s="220">
        <f t="shared" si="14"/>
        <v>0</v>
      </c>
      <c r="BF65" s="220">
        <f t="shared" si="14"/>
        <v>0</v>
      </c>
      <c r="BG65" s="222"/>
    </row>
    <row r="66" spans="1:59" ht="12.75">
      <c r="A66" s="355"/>
      <c r="B66" s="220" t="s">
        <v>152</v>
      </c>
      <c r="C66" s="241" t="s">
        <v>248</v>
      </c>
      <c r="D66" s="220"/>
      <c r="E66" s="220">
        <f>E68</f>
        <v>0</v>
      </c>
      <c r="F66" s="220">
        <f t="shared" si="14"/>
        <v>0</v>
      </c>
      <c r="G66" s="220">
        <f t="shared" si="14"/>
        <v>0</v>
      </c>
      <c r="H66" s="220">
        <f t="shared" si="14"/>
        <v>0</v>
      </c>
      <c r="I66" s="220">
        <f t="shared" si="14"/>
        <v>0</v>
      </c>
      <c r="J66" s="220">
        <f t="shared" si="14"/>
        <v>0</v>
      </c>
      <c r="K66" s="220">
        <f t="shared" si="14"/>
        <v>0</v>
      </c>
      <c r="L66" s="220">
        <f t="shared" si="14"/>
        <v>0</v>
      </c>
      <c r="M66" s="220">
        <f t="shared" si="14"/>
        <v>0</v>
      </c>
      <c r="N66" s="220">
        <f t="shared" si="14"/>
        <v>0</v>
      </c>
      <c r="O66" s="220">
        <f t="shared" si="14"/>
        <v>0</v>
      </c>
      <c r="P66" s="220">
        <f t="shared" si="14"/>
        <v>0</v>
      </c>
      <c r="Q66" s="220">
        <f t="shared" si="14"/>
        <v>0</v>
      </c>
      <c r="R66" s="220">
        <f t="shared" si="14"/>
        <v>0</v>
      </c>
      <c r="S66" s="220">
        <f t="shared" si="14"/>
        <v>0</v>
      </c>
      <c r="T66" s="220">
        <f t="shared" si="14"/>
        <v>0</v>
      </c>
      <c r="U66" s="220">
        <f t="shared" si="14"/>
        <v>0</v>
      </c>
      <c r="V66" s="220">
        <f t="shared" si="14"/>
        <v>0</v>
      </c>
      <c r="W66" s="220">
        <f t="shared" si="14"/>
        <v>0</v>
      </c>
      <c r="X66" s="220">
        <f t="shared" si="14"/>
        <v>0</v>
      </c>
      <c r="Y66" s="220">
        <f t="shared" si="14"/>
        <v>0</v>
      </c>
      <c r="Z66" s="220">
        <f t="shared" si="14"/>
        <v>0</v>
      </c>
      <c r="AA66" s="220">
        <f t="shared" si="14"/>
        <v>0</v>
      </c>
      <c r="AB66" s="220">
        <f t="shared" si="14"/>
        <v>0</v>
      </c>
      <c r="AC66" s="220">
        <f t="shared" si="14"/>
        <v>0</v>
      </c>
      <c r="AD66" s="220">
        <f t="shared" si="14"/>
        <v>0</v>
      </c>
      <c r="AE66" s="220">
        <f t="shared" si="14"/>
        <v>0</v>
      </c>
      <c r="AF66" s="220">
        <f t="shared" si="14"/>
        <v>0</v>
      </c>
      <c r="AG66" s="220">
        <f t="shared" si="14"/>
        <v>0</v>
      </c>
      <c r="AH66" s="220">
        <f t="shared" si="14"/>
        <v>0</v>
      </c>
      <c r="AI66" s="220">
        <f t="shared" si="14"/>
        <v>0</v>
      </c>
      <c r="AJ66" s="220">
        <f t="shared" si="14"/>
        <v>0</v>
      </c>
      <c r="AK66" s="220">
        <f t="shared" si="14"/>
        <v>0</v>
      </c>
      <c r="AL66" s="220">
        <f t="shared" si="14"/>
        <v>0</v>
      </c>
      <c r="AM66" s="220">
        <f t="shared" si="14"/>
        <v>0</v>
      </c>
      <c r="AN66" s="220">
        <f t="shared" si="14"/>
        <v>0</v>
      </c>
      <c r="AO66" s="220">
        <f t="shared" si="14"/>
        <v>0</v>
      </c>
      <c r="AP66" s="220">
        <f t="shared" si="14"/>
        <v>0</v>
      </c>
      <c r="AQ66" s="220">
        <f t="shared" si="14"/>
        <v>0</v>
      </c>
      <c r="AR66" s="220">
        <f t="shared" si="14"/>
        <v>0</v>
      </c>
      <c r="AS66" s="220">
        <f t="shared" si="14"/>
        <v>0</v>
      </c>
      <c r="AT66" s="220">
        <f t="shared" si="14"/>
        <v>0</v>
      </c>
      <c r="AU66" s="220">
        <f t="shared" si="14"/>
        <v>0</v>
      </c>
      <c r="AV66" s="220">
        <f t="shared" si="14"/>
        <v>0</v>
      </c>
      <c r="AW66" s="220">
        <f>AW68</f>
        <v>0</v>
      </c>
      <c r="AX66" s="220">
        <f t="shared" si="14"/>
        <v>0</v>
      </c>
      <c r="AY66" s="220">
        <f t="shared" si="14"/>
        <v>0</v>
      </c>
      <c r="AZ66" s="220">
        <f t="shared" si="14"/>
        <v>0</v>
      </c>
      <c r="BA66" s="220">
        <f t="shared" si="14"/>
        <v>0</v>
      </c>
      <c r="BB66" s="220">
        <f t="shared" si="14"/>
        <v>0</v>
      </c>
      <c r="BC66" s="220">
        <f t="shared" si="14"/>
        <v>0</v>
      </c>
      <c r="BD66" s="220">
        <f t="shared" si="14"/>
        <v>0</v>
      </c>
      <c r="BE66" s="220">
        <f t="shared" si="14"/>
        <v>0</v>
      </c>
      <c r="BF66" s="220">
        <f t="shared" si="14"/>
        <v>0</v>
      </c>
      <c r="BG66" s="222"/>
    </row>
    <row r="67" spans="1:59" ht="12.75">
      <c r="A67" s="355"/>
      <c r="B67" s="220"/>
      <c r="C67" s="241"/>
      <c r="D67" s="220"/>
      <c r="E67" s="220">
        <f>E69</f>
        <v>0</v>
      </c>
      <c r="F67" s="220">
        <f t="shared" si="14"/>
        <v>0</v>
      </c>
      <c r="G67" s="220">
        <f t="shared" si="14"/>
        <v>0</v>
      </c>
      <c r="H67" s="220">
        <f t="shared" si="14"/>
        <v>0</v>
      </c>
      <c r="I67" s="220">
        <f t="shared" si="14"/>
        <v>0</v>
      </c>
      <c r="J67" s="220">
        <f t="shared" si="14"/>
        <v>0</v>
      </c>
      <c r="K67" s="220">
        <f t="shared" si="14"/>
        <v>0</v>
      </c>
      <c r="L67" s="220">
        <f t="shared" si="14"/>
        <v>0</v>
      </c>
      <c r="M67" s="220">
        <f t="shared" si="14"/>
        <v>0</v>
      </c>
      <c r="N67" s="220">
        <f t="shared" si="14"/>
        <v>0</v>
      </c>
      <c r="O67" s="220">
        <f t="shared" si="14"/>
        <v>0</v>
      </c>
      <c r="P67" s="220">
        <f t="shared" si="14"/>
        <v>0</v>
      </c>
      <c r="Q67" s="220">
        <f t="shared" si="14"/>
        <v>0</v>
      </c>
      <c r="R67" s="220">
        <f t="shared" si="14"/>
        <v>0</v>
      </c>
      <c r="S67" s="220">
        <f t="shared" si="14"/>
        <v>0</v>
      </c>
      <c r="T67" s="220">
        <f t="shared" si="14"/>
        <v>0</v>
      </c>
      <c r="U67" s="220">
        <f t="shared" si="14"/>
        <v>0</v>
      </c>
      <c r="V67" s="220">
        <f t="shared" si="14"/>
        <v>0</v>
      </c>
      <c r="W67" s="220">
        <f t="shared" si="14"/>
        <v>0</v>
      </c>
      <c r="X67" s="220">
        <f t="shared" si="14"/>
        <v>0</v>
      </c>
      <c r="Y67" s="220">
        <f t="shared" si="14"/>
        <v>0</v>
      </c>
      <c r="Z67" s="220">
        <f t="shared" si="14"/>
        <v>0</v>
      </c>
      <c r="AA67" s="220">
        <f t="shared" si="14"/>
        <v>0</v>
      </c>
      <c r="AB67" s="220">
        <f t="shared" si="14"/>
        <v>0</v>
      </c>
      <c r="AC67" s="220">
        <f t="shared" si="14"/>
        <v>0</v>
      </c>
      <c r="AD67" s="220">
        <f t="shared" si="14"/>
        <v>0</v>
      </c>
      <c r="AE67" s="220">
        <f t="shared" si="14"/>
        <v>0</v>
      </c>
      <c r="AF67" s="220">
        <f t="shared" si="14"/>
        <v>0</v>
      </c>
      <c r="AG67" s="220">
        <f t="shared" si="14"/>
        <v>0</v>
      </c>
      <c r="AH67" s="220">
        <f t="shared" si="14"/>
        <v>0</v>
      </c>
      <c r="AI67" s="220">
        <f t="shared" si="14"/>
        <v>0</v>
      </c>
      <c r="AJ67" s="220">
        <f t="shared" si="14"/>
        <v>0</v>
      </c>
      <c r="AK67" s="220">
        <f t="shared" si="14"/>
        <v>0</v>
      </c>
      <c r="AL67" s="220">
        <f t="shared" si="14"/>
        <v>0</v>
      </c>
      <c r="AM67" s="220">
        <f t="shared" si="14"/>
        <v>0</v>
      </c>
      <c r="AN67" s="220">
        <f t="shared" si="14"/>
        <v>0</v>
      </c>
      <c r="AO67" s="220">
        <f t="shared" si="14"/>
        <v>0</v>
      </c>
      <c r="AP67" s="220">
        <f t="shared" si="14"/>
        <v>0</v>
      </c>
      <c r="AQ67" s="220">
        <f t="shared" si="14"/>
        <v>0</v>
      </c>
      <c r="AR67" s="220">
        <f t="shared" si="14"/>
        <v>0</v>
      </c>
      <c r="AS67" s="220">
        <f t="shared" si="14"/>
        <v>0</v>
      </c>
      <c r="AT67" s="220">
        <f t="shared" si="14"/>
        <v>0</v>
      </c>
      <c r="AU67" s="220">
        <f t="shared" si="14"/>
        <v>0</v>
      </c>
      <c r="AV67" s="220">
        <f t="shared" si="14"/>
        <v>0</v>
      </c>
      <c r="AW67" s="220">
        <f>AW69</f>
        <v>0</v>
      </c>
      <c r="AX67" s="220">
        <f t="shared" si="14"/>
        <v>0</v>
      </c>
      <c r="AY67" s="220">
        <f t="shared" si="14"/>
        <v>0</v>
      </c>
      <c r="AZ67" s="220">
        <f t="shared" si="14"/>
        <v>0</v>
      </c>
      <c r="BA67" s="220">
        <f t="shared" si="14"/>
        <v>0</v>
      </c>
      <c r="BB67" s="220">
        <f t="shared" si="14"/>
        <v>0</v>
      </c>
      <c r="BC67" s="220">
        <f t="shared" si="14"/>
        <v>0</v>
      </c>
      <c r="BD67" s="220">
        <f t="shared" si="14"/>
        <v>0</v>
      </c>
      <c r="BE67" s="220">
        <f t="shared" si="14"/>
        <v>0</v>
      </c>
      <c r="BF67" s="220">
        <f t="shared" si="14"/>
        <v>0</v>
      </c>
      <c r="BG67" s="222"/>
    </row>
    <row r="68" spans="1:59" ht="16.5" customHeight="1">
      <c r="A68" s="355"/>
      <c r="B68" s="244" t="s">
        <v>36</v>
      </c>
      <c r="C68" s="241" t="s">
        <v>181</v>
      </c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1">
        <f>SUM(E68:BE68)</f>
        <v>0</v>
      </c>
      <c r="BG68" s="222"/>
    </row>
    <row r="69" spans="1:59" ht="12.75">
      <c r="A69" s="355"/>
      <c r="B69" s="244"/>
      <c r="C69" s="241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4">
        <f>SUM(E69:BE69)</f>
        <v>0</v>
      </c>
      <c r="BG69" s="222"/>
    </row>
    <row r="70" spans="1:59" s="245" customFormat="1" ht="29.25" customHeight="1" hidden="1">
      <c r="A70" s="355"/>
      <c r="B70" s="339" t="s">
        <v>142</v>
      </c>
      <c r="C70" s="339"/>
      <c r="D70" s="224"/>
      <c r="E70" s="220">
        <f>E46+E9+E64</f>
        <v>0</v>
      </c>
      <c r="F70" s="220">
        <f aca="true" t="shared" si="15" ref="F70:BE70">F46+F9+F64</f>
        <v>0</v>
      </c>
      <c r="G70" s="220">
        <f t="shared" si="15"/>
        <v>0</v>
      </c>
      <c r="H70" s="220">
        <f t="shared" si="15"/>
        <v>0</v>
      </c>
      <c r="I70" s="220">
        <f t="shared" si="15"/>
        <v>0</v>
      </c>
      <c r="J70" s="220">
        <f t="shared" si="15"/>
        <v>0</v>
      </c>
      <c r="K70" s="220">
        <f t="shared" si="15"/>
        <v>0</v>
      </c>
      <c r="L70" s="220">
        <f t="shared" si="15"/>
        <v>0</v>
      </c>
      <c r="M70" s="220">
        <f t="shared" si="15"/>
        <v>0</v>
      </c>
      <c r="N70" s="220">
        <f t="shared" si="15"/>
        <v>0</v>
      </c>
      <c r="O70" s="220">
        <f t="shared" si="15"/>
        <v>0</v>
      </c>
      <c r="P70" s="220">
        <f t="shared" si="15"/>
        <v>0</v>
      </c>
      <c r="Q70" s="220">
        <f t="shared" si="15"/>
        <v>0</v>
      </c>
      <c r="R70" s="220">
        <f t="shared" si="15"/>
        <v>0</v>
      </c>
      <c r="S70" s="220">
        <f t="shared" si="15"/>
        <v>0</v>
      </c>
      <c r="T70" s="220">
        <f t="shared" si="15"/>
        <v>0</v>
      </c>
      <c r="U70" s="220">
        <f t="shared" si="15"/>
        <v>0</v>
      </c>
      <c r="V70" s="220" t="e">
        <f t="shared" si="15"/>
        <v>#VALUE!</v>
      </c>
      <c r="W70" s="220">
        <f t="shared" si="15"/>
        <v>0</v>
      </c>
      <c r="X70" s="220">
        <f t="shared" si="15"/>
        <v>0</v>
      </c>
      <c r="Y70" s="220">
        <f t="shared" si="15"/>
        <v>0</v>
      </c>
      <c r="Z70" s="220">
        <f t="shared" si="15"/>
        <v>0</v>
      </c>
      <c r="AA70" s="220">
        <f t="shared" si="15"/>
        <v>0</v>
      </c>
      <c r="AB70" s="220">
        <f t="shared" si="15"/>
        <v>0</v>
      </c>
      <c r="AC70" s="220">
        <f t="shared" si="15"/>
        <v>0</v>
      </c>
      <c r="AD70" s="220">
        <f t="shared" si="15"/>
        <v>0</v>
      </c>
      <c r="AE70" s="220">
        <f t="shared" si="15"/>
        <v>0</v>
      </c>
      <c r="AF70" s="220">
        <f t="shared" si="15"/>
        <v>0</v>
      </c>
      <c r="AG70" s="220">
        <f t="shared" si="15"/>
        <v>0</v>
      </c>
      <c r="AH70" s="220">
        <f t="shared" si="15"/>
        <v>0</v>
      </c>
      <c r="AI70" s="220">
        <f t="shared" si="15"/>
        <v>0</v>
      </c>
      <c r="AJ70" s="220">
        <f t="shared" si="15"/>
        <v>0</v>
      </c>
      <c r="AK70" s="220">
        <f t="shared" si="15"/>
        <v>0</v>
      </c>
      <c r="AL70" s="220">
        <f t="shared" si="15"/>
        <v>0</v>
      </c>
      <c r="AM70" s="220">
        <f t="shared" si="15"/>
        <v>0</v>
      </c>
      <c r="AN70" s="220">
        <f t="shared" si="15"/>
        <v>0</v>
      </c>
      <c r="AO70" s="220">
        <f t="shared" si="15"/>
        <v>0</v>
      </c>
      <c r="AP70" s="220">
        <f t="shared" si="15"/>
        <v>0</v>
      </c>
      <c r="AQ70" s="220">
        <f t="shared" si="15"/>
        <v>0</v>
      </c>
      <c r="AR70" s="220">
        <f t="shared" si="15"/>
        <v>0</v>
      </c>
      <c r="AS70" s="220">
        <f t="shared" si="15"/>
        <v>0</v>
      </c>
      <c r="AT70" s="220">
        <f t="shared" si="15"/>
        <v>0</v>
      </c>
      <c r="AU70" s="220">
        <f t="shared" si="15"/>
        <v>0</v>
      </c>
      <c r="AV70" s="220">
        <f t="shared" si="15"/>
        <v>0</v>
      </c>
      <c r="AW70" s="220" t="e">
        <f t="shared" si="15"/>
        <v>#VALUE!</v>
      </c>
      <c r="AX70" s="220">
        <f t="shared" si="15"/>
        <v>0</v>
      </c>
      <c r="AY70" s="220">
        <f t="shared" si="15"/>
        <v>0</v>
      </c>
      <c r="AZ70" s="220">
        <f t="shared" si="15"/>
        <v>0</v>
      </c>
      <c r="BA70" s="220">
        <f t="shared" si="15"/>
        <v>0</v>
      </c>
      <c r="BB70" s="220">
        <f t="shared" si="15"/>
        <v>0</v>
      </c>
      <c r="BC70" s="220">
        <f t="shared" si="15"/>
        <v>0</v>
      </c>
      <c r="BD70" s="220">
        <f t="shared" si="15"/>
        <v>0</v>
      </c>
      <c r="BE70" s="220">
        <f t="shared" si="15"/>
        <v>0</v>
      </c>
      <c r="BF70" s="220">
        <f>BF46+BF9</f>
        <v>0</v>
      </c>
      <c r="BG70" s="222"/>
    </row>
    <row r="71" spans="1:59" ht="34.5" customHeight="1">
      <c r="A71" s="355"/>
      <c r="B71" s="340" t="s">
        <v>249</v>
      </c>
      <c r="C71" s="341"/>
      <c r="D71" s="220"/>
      <c r="E71" s="220">
        <f>E10+E47+E65</f>
        <v>0</v>
      </c>
      <c r="F71" s="220">
        <f aca="true" t="shared" si="16" ref="F71:BE71">F10+F47+F65</f>
        <v>0</v>
      </c>
      <c r="G71" s="220">
        <f t="shared" si="16"/>
        <v>0</v>
      </c>
      <c r="H71" s="220">
        <f t="shared" si="16"/>
        <v>0</v>
      </c>
      <c r="I71" s="220">
        <f t="shared" si="16"/>
        <v>0</v>
      </c>
      <c r="J71" s="220">
        <f t="shared" si="16"/>
        <v>0</v>
      </c>
      <c r="K71" s="220">
        <f t="shared" si="16"/>
        <v>0</v>
      </c>
      <c r="L71" s="220">
        <f t="shared" si="16"/>
        <v>0</v>
      </c>
      <c r="M71" s="220">
        <f t="shared" si="16"/>
        <v>0</v>
      </c>
      <c r="N71" s="220">
        <f t="shared" si="16"/>
        <v>0</v>
      </c>
      <c r="O71" s="220">
        <f t="shared" si="16"/>
        <v>0</v>
      </c>
      <c r="P71" s="220">
        <f t="shared" si="16"/>
        <v>0</v>
      </c>
      <c r="Q71" s="220">
        <f t="shared" si="16"/>
        <v>0</v>
      </c>
      <c r="R71" s="220">
        <f t="shared" si="16"/>
        <v>0</v>
      </c>
      <c r="S71" s="220">
        <f t="shared" si="16"/>
        <v>0</v>
      </c>
      <c r="T71" s="220">
        <f t="shared" si="16"/>
        <v>0</v>
      </c>
      <c r="U71" s="220">
        <f t="shared" si="16"/>
        <v>0</v>
      </c>
      <c r="V71" s="220">
        <f t="shared" si="16"/>
        <v>1</v>
      </c>
      <c r="W71" s="220">
        <f t="shared" si="16"/>
        <v>0</v>
      </c>
      <c r="X71" s="220">
        <f t="shared" si="16"/>
        <v>0</v>
      </c>
      <c r="Y71" s="220">
        <f t="shared" si="16"/>
        <v>0</v>
      </c>
      <c r="Z71" s="220">
        <f t="shared" si="16"/>
        <v>0</v>
      </c>
      <c r="AA71" s="220">
        <f t="shared" si="16"/>
        <v>0</v>
      </c>
      <c r="AB71" s="220">
        <f t="shared" si="16"/>
        <v>0</v>
      </c>
      <c r="AC71" s="220">
        <f t="shared" si="16"/>
        <v>0</v>
      </c>
      <c r="AD71" s="220">
        <f t="shared" si="16"/>
        <v>0</v>
      </c>
      <c r="AE71" s="220">
        <f t="shared" si="16"/>
        <v>0</v>
      </c>
      <c r="AF71" s="220">
        <f t="shared" si="16"/>
        <v>0</v>
      </c>
      <c r="AG71" s="220">
        <f t="shared" si="16"/>
        <v>0</v>
      </c>
      <c r="AH71" s="220">
        <f t="shared" si="16"/>
        <v>0</v>
      </c>
      <c r="AI71" s="220">
        <f t="shared" si="16"/>
        <v>0</v>
      </c>
      <c r="AJ71" s="220">
        <f t="shared" si="16"/>
        <v>0</v>
      </c>
      <c r="AK71" s="220">
        <f t="shared" si="16"/>
        <v>0</v>
      </c>
      <c r="AL71" s="220">
        <f t="shared" si="16"/>
        <v>0</v>
      </c>
      <c r="AM71" s="220">
        <f t="shared" si="16"/>
        <v>0</v>
      </c>
      <c r="AN71" s="220">
        <f t="shared" si="16"/>
        <v>0</v>
      </c>
      <c r="AO71" s="220">
        <f t="shared" si="16"/>
        <v>0</v>
      </c>
      <c r="AP71" s="220">
        <f t="shared" si="16"/>
        <v>0</v>
      </c>
      <c r="AQ71" s="220">
        <f t="shared" si="16"/>
        <v>0</v>
      </c>
      <c r="AR71" s="220">
        <f t="shared" si="16"/>
        <v>0</v>
      </c>
      <c r="AS71" s="220">
        <f t="shared" si="16"/>
        <v>0</v>
      </c>
      <c r="AT71" s="220">
        <f t="shared" si="16"/>
        <v>0</v>
      </c>
      <c r="AU71" s="220">
        <f t="shared" si="16"/>
        <v>0</v>
      </c>
      <c r="AV71" s="220">
        <f t="shared" si="16"/>
        <v>0</v>
      </c>
      <c r="AW71" s="220">
        <f t="shared" si="16"/>
        <v>6</v>
      </c>
      <c r="AX71" s="220">
        <f t="shared" si="16"/>
        <v>0</v>
      </c>
      <c r="AY71" s="220">
        <f t="shared" si="16"/>
        <v>0</v>
      </c>
      <c r="AZ71" s="220">
        <f t="shared" si="16"/>
        <v>0</v>
      </c>
      <c r="BA71" s="220">
        <f t="shared" si="16"/>
        <v>0</v>
      </c>
      <c r="BB71" s="220">
        <f t="shared" si="16"/>
        <v>0</v>
      </c>
      <c r="BC71" s="220">
        <f t="shared" si="16"/>
        <v>0</v>
      </c>
      <c r="BD71" s="220">
        <f t="shared" si="16"/>
        <v>0</v>
      </c>
      <c r="BE71" s="220">
        <f t="shared" si="16"/>
        <v>0</v>
      </c>
      <c r="BF71" s="220">
        <f>BF10+BF47</f>
        <v>7</v>
      </c>
      <c r="BG71" s="222" t="s">
        <v>250</v>
      </c>
    </row>
    <row r="72" spans="1:58" s="246" customFormat="1" ht="30" customHeight="1" hidden="1">
      <c r="A72" s="356"/>
      <c r="B72" s="342" t="s">
        <v>145</v>
      </c>
      <c r="C72" s="342"/>
      <c r="D72" s="224"/>
      <c r="E72" s="220">
        <f>E70+E71</f>
        <v>0</v>
      </c>
      <c r="F72" s="220">
        <f aca="true" t="shared" si="17" ref="F72:BE72">F70+F71</f>
        <v>0</v>
      </c>
      <c r="G72" s="220">
        <f t="shared" si="17"/>
        <v>0</v>
      </c>
      <c r="H72" s="220">
        <f t="shared" si="17"/>
        <v>0</v>
      </c>
      <c r="I72" s="220">
        <f t="shared" si="17"/>
        <v>0</v>
      </c>
      <c r="J72" s="220">
        <f t="shared" si="17"/>
        <v>0</v>
      </c>
      <c r="K72" s="220">
        <f t="shared" si="17"/>
        <v>0</v>
      </c>
      <c r="L72" s="220">
        <f t="shared" si="17"/>
        <v>0</v>
      </c>
      <c r="M72" s="220">
        <f t="shared" si="17"/>
        <v>0</v>
      </c>
      <c r="N72" s="220">
        <f t="shared" si="17"/>
        <v>0</v>
      </c>
      <c r="O72" s="220">
        <f t="shared" si="17"/>
        <v>0</v>
      </c>
      <c r="P72" s="220">
        <f t="shared" si="17"/>
        <v>0</v>
      </c>
      <c r="Q72" s="220">
        <f t="shared" si="17"/>
        <v>0</v>
      </c>
      <c r="R72" s="220">
        <f t="shared" si="17"/>
        <v>0</v>
      </c>
      <c r="S72" s="220">
        <f t="shared" si="17"/>
        <v>0</v>
      </c>
      <c r="T72" s="220">
        <f t="shared" si="17"/>
        <v>0</v>
      </c>
      <c r="U72" s="220">
        <f t="shared" si="17"/>
        <v>0</v>
      </c>
      <c r="V72" s="220" t="e">
        <f t="shared" si="17"/>
        <v>#VALUE!</v>
      </c>
      <c r="W72" s="220">
        <f t="shared" si="17"/>
        <v>0</v>
      </c>
      <c r="X72" s="220">
        <f t="shared" si="17"/>
        <v>0</v>
      </c>
      <c r="Y72" s="220">
        <f t="shared" si="17"/>
        <v>0</v>
      </c>
      <c r="Z72" s="220">
        <f t="shared" si="17"/>
        <v>0</v>
      </c>
      <c r="AA72" s="220">
        <f t="shared" si="17"/>
        <v>0</v>
      </c>
      <c r="AB72" s="220">
        <f t="shared" si="17"/>
        <v>0</v>
      </c>
      <c r="AC72" s="220">
        <f t="shared" si="17"/>
        <v>0</v>
      </c>
      <c r="AD72" s="220">
        <f t="shared" si="17"/>
        <v>0</v>
      </c>
      <c r="AE72" s="220">
        <f t="shared" si="17"/>
        <v>0</v>
      </c>
      <c r="AF72" s="220">
        <f t="shared" si="17"/>
        <v>0</v>
      </c>
      <c r="AG72" s="220">
        <f t="shared" si="17"/>
        <v>0</v>
      </c>
      <c r="AH72" s="220">
        <f t="shared" si="17"/>
        <v>0</v>
      </c>
      <c r="AI72" s="220">
        <f t="shared" si="17"/>
        <v>0</v>
      </c>
      <c r="AJ72" s="220">
        <f t="shared" si="17"/>
        <v>0</v>
      </c>
      <c r="AK72" s="220">
        <f t="shared" si="17"/>
        <v>0</v>
      </c>
      <c r="AL72" s="220">
        <f t="shared" si="17"/>
        <v>0</v>
      </c>
      <c r="AM72" s="220">
        <f t="shared" si="17"/>
        <v>0</v>
      </c>
      <c r="AN72" s="220">
        <f t="shared" si="17"/>
        <v>0</v>
      </c>
      <c r="AO72" s="220">
        <f t="shared" si="17"/>
        <v>0</v>
      </c>
      <c r="AP72" s="220">
        <f t="shared" si="17"/>
        <v>0</v>
      </c>
      <c r="AQ72" s="220">
        <f t="shared" si="17"/>
        <v>0</v>
      </c>
      <c r="AR72" s="220">
        <f t="shared" si="17"/>
        <v>0</v>
      </c>
      <c r="AS72" s="220">
        <f t="shared" si="17"/>
        <v>0</v>
      </c>
      <c r="AT72" s="220">
        <f t="shared" si="17"/>
        <v>0</v>
      </c>
      <c r="AU72" s="220">
        <f t="shared" si="17"/>
        <v>0</v>
      </c>
      <c r="AV72" s="220">
        <f t="shared" si="17"/>
        <v>0</v>
      </c>
      <c r="AW72" s="220" t="e">
        <f t="shared" si="17"/>
        <v>#VALUE!</v>
      </c>
      <c r="AX72" s="220">
        <f t="shared" si="17"/>
        <v>0</v>
      </c>
      <c r="AY72" s="220">
        <f t="shared" si="17"/>
        <v>0</v>
      </c>
      <c r="AZ72" s="220">
        <f t="shared" si="17"/>
        <v>0</v>
      </c>
      <c r="BA72" s="220">
        <f t="shared" si="17"/>
        <v>0</v>
      </c>
      <c r="BB72" s="220">
        <f t="shared" si="17"/>
        <v>0</v>
      </c>
      <c r="BC72" s="220">
        <f t="shared" si="17"/>
        <v>0</v>
      </c>
      <c r="BD72" s="220">
        <f t="shared" si="17"/>
        <v>0</v>
      </c>
      <c r="BE72" s="220">
        <f t="shared" si="17"/>
        <v>0</v>
      </c>
      <c r="BF72" s="220">
        <f>BF70+BF71</f>
        <v>7</v>
      </c>
    </row>
    <row r="73" spans="1:58" s="245" customFormat="1" ht="48.75" customHeight="1" thickBot="1">
      <c r="A73" s="247"/>
      <c r="B73" s="248" t="s">
        <v>264</v>
      </c>
      <c r="C73" s="248"/>
      <c r="D73" s="249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</row>
    <row r="74" spans="1:59" s="218" customFormat="1" ht="93.75" customHeight="1" thickBot="1">
      <c r="A74" s="358" t="s">
        <v>105</v>
      </c>
      <c r="B74" s="358" t="s">
        <v>0</v>
      </c>
      <c r="C74" s="358" t="s">
        <v>106</v>
      </c>
      <c r="D74" s="358" t="s">
        <v>107</v>
      </c>
      <c r="E74" s="283" t="s">
        <v>268</v>
      </c>
      <c r="F74" s="348" t="s">
        <v>108</v>
      </c>
      <c r="G74" s="348"/>
      <c r="H74" s="348"/>
      <c r="I74" s="283" t="s">
        <v>269</v>
      </c>
      <c r="J74" s="348" t="s">
        <v>109</v>
      </c>
      <c r="K74" s="348"/>
      <c r="L74" s="348"/>
      <c r="M74" s="348"/>
      <c r="N74" s="283" t="s">
        <v>270</v>
      </c>
      <c r="O74" s="348" t="s">
        <v>110</v>
      </c>
      <c r="P74" s="348"/>
      <c r="Q74" s="348"/>
      <c r="R74" s="283" t="s">
        <v>271</v>
      </c>
      <c r="S74" s="348" t="s">
        <v>111</v>
      </c>
      <c r="T74" s="348"/>
      <c r="U74" s="348"/>
      <c r="V74" s="283" t="s">
        <v>272</v>
      </c>
      <c r="W74" s="348" t="s">
        <v>112</v>
      </c>
      <c r="X74" s="348"/>
      <c r="Y74" s="348"/>
      <c r="Z74" s="348"/>
      <c r="AA74" s="283" t="s">
        <v>273</v>
      </c>
      <c r="AB74" s="348" t="s">
        <v>113</v>
      </c>
      <c r="AC74" s="348"/>
      <c r="AD74" s="348"/>
      <c r="AE74" s="283" t="s">
        <v>274</v>
      </c>
      <c r="AF74" s="348" t="s">
        <v>114</v>
      </c>
      <c r="AG74" s="348"/>
      <c r="AH74" s="348"/>
      <c r="AI74" s="283" t="s">
        <v>275</v>
      </c>
      <c r="AJ74" s="348" t="s">
        <v>115</v>
      </c>
      <c r="AK74" s="348"/>
      <c r="AL74" s="348"/>
      <c r="AM74" s="348"/>
      <c r="AN74" s="283" t="s">
        <v>276</v>
      </c>
      <c r="AO74" s="348" t="s">
        <v>116</v>
      </c>
      <c r="AP74" s="348"/>
      <c r="AQ74" s="348"/>
      <c r="AR74" s="283" t="s">
        <v>117</v>
      </c>
      <c r="AS74" s="348" t="s">
        <v>118</v>
      </c>
      <c r="AT74" s="348"/>
      <c r="AU74" s="348"/>
      <c r="AV74" s="283" t="s">
        <v>277</v>
      </c>
      <c r="AW74" s="348" t="s">
        <v>119</v>
      </c>
      <c r="AX74" s="348"/>
      <c r="AY74" s="348"/>
      <c r="AZ74" s="348"/>
      <c r="BA74" s="283" t="s">
        <v>278</v>
      </c>
      <c r="BB74" s="348" t="s">
        <v>120</v>
      </c>
      <c r="BC74" s="348"/>
      <c r="BD74" s="348"/>
      <c r="BE74" s="283" t="s">
        <v>279</v>
      </c>
      <c r="BF74" s="357"/>
      <c r="BG74" s="344" t="s">
        <v>234</v>
      </c>
    </row>
    <row r="75" spans="1:59" ht="22.5" customHeight="1" thickBot="1">
      <c r="A75" s="358"/>
      <c r="B75" s="358"/>
      <c r="C75" s="358"/>
      <c r="D75" s="358"/>
      <c r="E75" s="352" t="s">
        <v>122</v>
      </c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2"/>
      <c r="AC75" s="352"/>
      <c r="AD75" s="352"/>
      <c r="AE75" s="352"/>
      <c r="AF75" s="352"/>
      <c r="AG75" s="352"/>
      <c r="AH75" s="352"/>
      <c r="AI75" s="352"/>
      <c r="AJ75" s="352"/>
      <c r="AK75" s="352"/>
      <c r="AL75" s="352"/>
      <c r="AM75" s="352"/>
      <c r="AN75" s="352"/>
      <c r="AO75" s="352"/>
      <c r="AP75" s="352"/>
      <c r="AQ75" s="352"/>
      <c r="AR75" s="352"/>
      <c r="AS75" s="352"/>
      <c r="AT75" s="352"/>
      <c r="AU75" s="352"/>
      <c r="AV75" s="352"/>
      <c r="AW75" s="352"/>
      <c r="AX75" s="352"/>
      <c r="AY75" s="352"/>
      <c r="AZ75" s="352"/>
      <c r="BA75" s="352"/>
      <c r="BB75" s="352"/>
      <c r="BC75" s="352"/>
      <c r="BD75" s="352"/>
      <c r="BE75" s="353"/>
      <c r="BF75" s="357"/>
      <c r="BG75" s="344"/>
    </row>
    <row r="76" spans="1:60" s="222" customFormat="1" ht="16.5" thickBot="1">
      <c r="A76" s="358"/>
      <c r="B76" s="358"/>
      <c r="C76" s="358"/>
      <c r="D76" s="358"/>
      <c r="E76" s="219">
        <v>36</v>
      </c>
      <c r="F76" s="219">
        <v>37</v>
      </c>
      <c r="G76" s="279">
        <v>38</v>
      </c>
      <c r="H76" s="279">
        <v>39</v>
      </c>
      <c r="I76" s="279">
        <v>40</v>
      </c>
      <c r="J76" s="279">
        <v>41</v>
      </c>
      <c r="K76" s="279">
        <v>42</v>
      </c>
      <c r="L76" s="279">
        <v>43</v>
      </c>
      <c r="M76" s="279">
        <v>44</v>
      </c>
      <c r="N76" s="279">
        <v>45</v>
      </c>
      <c r="O76" s="279">
        <v>46</v>
      </c>
      <c r="P76" s="279">
        <v>47</v>
      </c>
      <c r="Q76" s="279">
        <v>48</v>
      </c>
      <c r="R76" s="279">
        <v>49</v>
      </c>
      <c r="S76" s="279">
        <v>50</v>
      </c>
      <c r="T76" s="279">
        <v>51</v>
      </c>
      <c r="U76" s="279">
        <v>52</v>
      </c>
      <c r="V76" s="279">
        <v>53</v>
      </c>
      <c r="W76" s="219">
        <v>1</v>
      </c>
      <c r="X76" s="219">
        <v>2</v>
      </c>
      <c r="Y76" s="219">
        <v>3</v>
      </c>
      <c r="Z76" s="219">
        <v>4</v>
      </c>
      <c r="AA76" s="219">
        <v>5</v>
      </c>
      <c r="AB76" s="219">
        <v>6</v>
      </c>
      <c r="AC76" s="219">
        <v>7</v>
      </c>
      <c r="AD76" s="219">
        <v>8</v>
      </c>
      <c r="AE76" s="219">
        <v>9</v>
      </c>
      <c r="AF76" s="219">
        <v>10</v>
      </c>
      <c r="AG76" s="219">
        <v>11</v>
      </c>
      <c r="AH76" s="219">
        <v>12</v>
      </c>
      <c r="AI76" s="219">
        <v>13</v>
      </c>
      <c r="AJ76" s="219">
        <v>14</v>
      </c>
      <c r="AK76" s="219">
        <v>15</v>
      </c>
      <c r="AL76" s="219">
        <v>16</v>
      </c>
      <c r="AM76" s="219">
        <v>17</v>
      </c>
      <c r="AN76" s="219">
        <v>18</v>
      </c>
      <c r="AO76" s="219">
        <v>19</v>
      </c>
      <c r="AP76" s="219">
        <v>20</v>
      </c>
      <c r="AQ76" s="219">
        <v>21</v>
      </c>
      <c r="AR76" s="219">
        <v>22</v>
      </c>
      <c r="AS76" s="219">
        <v>23</v>
      </c>
      <c r="AT76" s="219">
        <v>24</v>
      </c>
      <c r="AU76" s="219">
        <v>25</v>
      </c>
      <c r="AV76" s="219">
        <v>26</v>
      </c>
      <c r="AW76" s="219">
        <v>27</v>
      </c>
      <c r="AX76" s="219">
        <v>28</v>
      </c>
      <c r="AY76" s="219">
        <v>29</v>
      </c>
      <c r="AZ76" s="219">
        <v>30</v>
      </c>
      <c r="BA76" s="219">
        <v>31</v>
      </c>
      <c r="BB76" s="219">
        <v>32</v>
      </c>
      <c r="BC76" s="219">
        <v>33</v>
      </c>
      <c r="BD76" s="219">
        <v>34</v>
      </c>
      <c r="BE76" s="219">
        <v>35</v>
      </c>
      <c r="BF76" s="357"/>
      <c r="BG76" s="344"/>
      <c r="BH76" s="250"/>
    </row>
    <row r="77" spans="1:60" s="222" customFormat="1" ht="13.5" thickBot="1">
      <c r="A77" s="358"/>
      <c r="B77" s="358"/>
      <c r="C77" s="358"/>
      <c r="D77" s="358"/>
      <c r="E77" s="339" t="s">
        <v>123</v>
      </c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  <c r="AZ77" s="339"/>
      <c r="BA77" s="339"/>
      <c r="BB77" s="339"/>
      <c r="BC77" s="339"/>
      <c r="BD77" s="339"/>
      <c r="BE77" s="339"/>
      <c r="BF77" s="357"/>
      <c r="BG77" s="344"/>
      <c r="BH77" s="250"/>
    </row>
    <row r="78" spans="1:60" s="222" customFormat="1" ht="18.75" customHeight="1" thickBot="1">
      <c r="A78" s="358"/>
      <c r="B78" s="358"/>
      <c r="C78" s="358"/>
      <c r="D78" s="358"/>
      <c r="E78" s="219">
        <v>1</v>
      </c>
      <c r="F78" s="219">
        <v>2</v>
      </c>
      <c r="G78" s="219">
        <v>3</v>
      </c>
      <c r="H78" s="219">
        <v>4</v>
      </c>
      <c r="I78" s="219">
        <v>5</v>
      </c>
      <c r="J78" s="219">
        <v>6</v>
      </c>
      <c r="K78" s="219">
        <v>7</v>
      </c>
      <c r="L78" s="219">
        <v>8</v>
      </c>
      <c r="M78" s="219">
        <v>9</v>
      </c>
      <c r="N78" s="219">
        <v>10</v>
      </c>
      <c r="O78" s="219">
        <v>11</v>
      </c>
      <c r="P78" s="219">
        <v>12</v>
      </c>
      <c r="Q78" s="219">
        <v>13</v>
      </c>
      <c r="R78" s="219">
        <v>14</v>
      </c>
      <c r="S78" s="219">
        <v>15</v>
      </c>
      <c r="T78" s="219">
        <v>16</v>
      </c>
      <c r="U78" s="219">
        <v>17</v>
      </c>
      <c r="V78" s="219">
        <v>18</v>
      </c>
      <c r="W78" s="219">
        <v>19</v>
      </c>
      <c r="X78" s="219">
        <v>20</v>
      </c>
      <c r="Y78" s="219">
        <v>21</v>
      </c>
      <c r="Z78" s="219">
        <v>22</v>
      </c>
      <c r="AA78" s="219">
        <v>23</v>
      </c>
      <c r="AB78" s="219">
        <v>24</v>
      </c>
      <c r="AC78" s="219">
        <v>25</v>
      </c>
      <c r="AD78" s="219">
        <v>26</v>
      </c>
      <c r="AE78" s="219">
        <v>27</v>
      </c>
      <c r="AF78" s="219">
        <v>28</v>
      </c>
      <c r="AG78" s="219">
        <v>29</v>
      </c>
      <c r="AH78" s="219">
        <v>30</v>
      </c>
      <c r="AI78" s="219">
        <v>31</v>
      </c>
      <c r="AJ78" s="219">
        <v>32</v>
      </c>
      <c r="AK78" s="219">
        <v>33</v>
      </c>
      <c r="AL78" s="219">
        <v>34</v>
      </c>
      <c r="AM78" s="219">
        <v>35</v>
      </c>
      <c r="AN78" s="219">
        <v>36</v>
      </c>
      <c r="AO78" s="219">
        <v>37</v>
      </c>
      <c r="AP78" s="219">
        <v>0.38</v>
      </c>
      <c r="AQ78" s="219">
        <v>39</v>
      </c>
      <c r="AR78" s="219">
        <v>40</v>
      </c>
      <c r="AS78" s="219">
        <v>41</v>
      </c>
      <c r="AT78" s="219">
        <v>42</v>
      </c>
      <c r="AU78" s="219">
        <v>43</v>
      </c>
      <c r="AV78" s="219">
        <v>44</v>
      </c>
      <c r="AW78" s="219">
        <v>45</v>
      </c>
      <c r="AX78" s="219">
        <v>46</v>
      </c>
      <c r="AY78" s="219">
        <v>47</v>
      </c>
      <c r="AZ78" s="219">
        <v>48</v>
      </c>
      <c r="BA78" s="219">
        <v>49</v>
      </c>
      <c r="BB78" s="219">
        <v>50</v>
      </c>
      <c r="BC78" s="219">
        <v>51</v>
      </c>
      <c r="BD78" s="219">
        <v>52</v>
      </c>
      <c r="BE78" s="219">
        <v>53</v>
      </c>
      <c r="BF78" s="357"/>
      <c r="BG78" s="344"/>
      <c r="BH78" s="250"/>
    </row>
    <row r="79" spans="1:60" s="222" customFormat="1" ht="27" customHeight="1" hidden="1">
      <c r="A79" s="354" t="s">
        <v>146</v>
      </c>
      <c r="D79" s="220" t="s">
        <v>125</v>
      </c>
      <c r="E79" s="220">
        <f>E81+E101</f>
        <v>0</v>
      </c>
      <c r="F79" s="220">
        <f aca="true" t="shared" si="18" ref="F79:BE79">F81+F101</f>
        <v>0</v>
      </c>
      <c r="G79" s="220">
        <f t="shared" si="18"/>
        <v>0</v>
      </c>
      <c r="H79" s="220">
        <f t="shared" si="18"/>
        <v>0</v>
      </c>
      <c r="I79" s="220">
        <f t="shared" si="18"/>
        <v>0</v>
      </c>
      <c r="J79" s="220">
        <f t="shared" si="18"/>
        <v>0</v>
      </c>
      <c r="K79" s="220">
        <f t="shared" si="18"/>
        <v>0</v>
      </c>
      <c r="L79" s="220">
        <f t="shared" si="18"/>
        <v>0</v>
      </c>
      <c r="M79" s="220">
        <f t="shared" si="18"/>
        <v>0</v>
      </c>
      <c r="N79" s="220">
        <f t="shared" si="18"/>
        <v>0</v>
      </c>
      <c r="O79" s="220">
        <f t="shared" si="18"/>
        <v>0</v>
      </c>
      <c r="P79" s="220">
        <f t="shared" si="18"/>
        <v>0</v>
      </c>
      <c r="Q79" s="220">
        <f t="shared" si="18"/>
        <v>0</v>
      </c>
      <c r="R79" s="220">
        <f t="shared" si="18"/>
        <v>0</v>
      </c>
      <c r="S79" s="220">
        <f t="shared" si="18"/>
        <v>0</v>
      </c>
      <c r="T79" s="220">
        <f t="shared" si="18"/>
        <v>0</v>
      </c>
      <c r="U79" s="220">
        <f t="shared" si="18"/>
        <v>0</v>
      </c>
      <c r="V79" s="220" t="e">
        <f t="shared" si="18"/>
        <v>#VALUE!</v>
      </c>
      <c r="W79" s="220">
        <f t="shared" si="18"/>
        <v>0</v>
      </c>
      <c r="X79" s="220">
        <f t="shared" si="18"/>
        <v>0</v>
      </c>
      <c r="Y79" s="220">
        <f t="shared" si="18"/>
        <v>0</v>
      </c>
      <c r="Z79" s="220">
        <f t="shared" si="18"/>
        <v>0</v>
      </c>
      <c r="AA79" s="220">
        <f t="shared" si="18"/>
        <v>0</v>
      </c>
      <c r="AB79" s="220">
        <f t="shared" si="18"/>
        <v>0</v>
      </c>
      <c r="AC79" s="220">
        <f>AC81+AC101</f>
        <v>0</v>
      </c>
      <c r="AD79" s="220">
        <f>AD81+AD101</f>
        <v>0</v>
      </c>
      <c r="AE79" s="220">
        <f t="shared" si="18"/>
        <v>0</v>
      </c>
      <c r="AF79" s="220">
        <f t="shared" si="18"/>
        <v>0</v>
      </c>
      <c r="AG79" s="220">
        <f t="shared" si="18"/>
        <v>0</v>
      </c>
      <c r="AH79" s="220">
        <f t="shared" si="18"/>
        <v>0</v>
      </c>
      <c r="AI79" s="220">
        <f t="shared" si="18"/>
        <v>0</v>
      </c>
      <c r="AJ79" s="220">
        <f t="shared" si="18"/>
        <v>0</v>
      </c>
      <c r="AK79" s="220">
        <f t="shared" si="18"/>
        <v>0</v>
      </c>
      <c r="AL79" s="220">
        <f t="shared" si="18"/>
        <v>0</v>
      </c>
      <c r="AM79" s="220">
        <f>AM81+AM101</f>
        <v>0</v>
      </c>
      <c r="AN79" s="220">
        <f>AN81+AN101</f>
        <v>0</v>
      </c>
      <c r="AO79" s="220">
        <f t="shared" si="18"/>
        <v>0</v>
      </c>
      <c r="AP79" s="220">
        <f t="shared" si="18"/>
        <v>0</v>
      </c>
      <c r="AQ79" s="220">
        <f t="shared" si="18"/>
        <v>0</v>
      </c>
      <c r="AR79" s="220">
        <f t="shared" si="18"/>
        <v>0</v>
      </c>
      <c r="AS79" s="220">
        <f t="shared" si="18"/>
        <v>0</v>
      </c>
      <c r="AT79" s="220">
        <f t="shared" si="18"/>
        <v>0</v>
      </c>
      <c r="AU79" s="220">
        <f t="shared" si="18"/>
        <v>0</v>
      </c>
      <c r="AV79" s="220" t="e">
        <f t="shared" si="18"/>
        <v>#VALUE!</v>
      </c>
      <c r="AW79" s="220">
        <f t="shared" si="18"/>
        <v>0</v>
      </c>
      <c r="AX79" s="220">
        <f t="shared" si="18"/>
        <v>0</v>
      </c>
      <c r="AY79" s="220">
        <f t="shared" si="18"/>
        <v>0</v>
      </c>
      <c r="AZ79" s="220">
        <f t="shared" si="18"/>
        <v>0</v>
      </c>
      <c r="BA79" s="220">
        <f t="shared" si="18"/>
        <v>0</v>
      </c>
      <c r="BB79" s="220">
        <f t="shared" si="18"/>
        <v>0</v>
      </c>
      <c r="BC79" s="220">
        <f t="shared" si="18"/>
        <v>0</v>
      </c>
      <c r="BD79" s="220">
        <f t="shared" si="18"/>
        <v>0</v>
      </c>
      <c r="BE79" s="220">
        <f t="shared" si="18"/>
        <v>0</v>
      </c>
      <c r="BF79" s="251">
        <f>BF81+BF101</f>
        <v>0</v>
      </c>
      <c r="BH79" s="250"/>
    </row>
    <row r="80" spans="1:60" s="222" customFormat="1" ht="21.75" customHeight="1">
      <c r="A80" s="355"/>
      <c r="B80" s="223" t="s">
        <v>124</v>
      </c>
      <c r="C80" s="223" t="s">
        <v>14</v>
      </c>
      <c r="D80" s="220" t="s">
        <v>126</v>
      </c>
      <c r="E80" s="220">
        <f aca="true" t="shared" si="19" ref="E80:BE80">E82+E102</f>
        <v>0</v>
      </c>
      <c r="F80" s="220">
        <f t="shared" si="19"/>
        <v>0</v>
      </c>
      <c r="G80" s="220">
        <f t="shared" si="19"/>
        <v>0</v>
      </c>
      <c r="H80" s="220">
        <f t="shared" si="19"/>
        <v>0</v>
      </c>
      <c r="I80" s="220">
        <f t="shared" si="19"/>
        <v>0</v>
      </c>
      <c r="J80" s="220">
        <f t="shared" si="19"/>
        <v>0</v>
      </c>
      <c r="K80" s="220">
        <f t="shared" si="19"/>
        <v>0</v>
      </c>
      <c r="L80" s="220">
        <f t="shared" si="19"/>
        <v>0</v>
      </c>
      <c r="M80" s="220">
        <f t="shared" si="19"/>
        <v>0</v>
      </c>
      <c r="N80" s="220">
        <f t="shared" si="19"/>
        <v>0</v>
      </c>
      <c r="O80" s="220">
        <f t="shared" si="19"/>
        <v>0</v>
      </c>
      <c r="P80" s="220">
        <f t="shared" si="19"/>
        <v>0</v>
      </c>
      <c r="Q80" s="220">
        <f t="shared" si="19"/>
        <v>0</v>
      </c>
      <c r="R80" s="220">
        <f t="shared" si="19"/>
        <v>0</v>
      </c>
      <c r="S80" s="220">
        <f t="shared" si="19"/>
        <v>0</v>
      </c>
      <c r="T80" s="220">
        <f t="shared" si="19"/>
        <v>0</v>
      </c>
      <c r="U80" s="220">
        <f t="shared" si="19"/>
        <v>0</v>
      </c>
      <c r="V80" s="220">
        <f t="shared" si="19"/>
        <v>3</v>
      </c>
      <c r="W80" s="220">
        <f t="shared" si="19"/>
        <v>0</v>
      </c>
      <c r="X80" s="220">
        <f t="shared" si="19"/>
        <v>0</v>
      </c>
      <c r="Y80" s="220">
        <f t="shared" si="19"/>
        <v>0</v>
      </c>
      <c r="Z80" s="220">
        <f t="shared" si="19"/>
        <v>0</v>
      </c>
      <c r="AA80" s="220">
        <f t="shared" si="19"/>
        <v>0</v>
      </c>
      <c r="AB80" s="220">
        <f t="shared" si="19"/>
        <v>0</v>
      </c>
      <c r="AC80" s="220">
        <f>AC82+AC102</f>
        <v>0</v>
      </c>
      <c r="AD80" s="220">
        <f>AD82+AD102</f>
        <v>0</v>
      </c>
      <c r="AE80" s="220">
        <f t="shared" si="19"/>
        <v>0</v>
      </c>
      <c r="AF80" s="220">
        <f t="shared" si="19"/>
        <v>0</v>
      </c>
      <c r="AG80" s="220">
        <f t="shared" si="19"/>
        <v>0</v>
      </c>
      <c r="AH80" s="220">
        <f t="shared" si="19"/>
        <v>0</v>
      </c>
      <c r="AI80" s="220">
        <f t="shared" si="19"/>
        <v>0</v>
      </c>
      <c r="AJ80" s="220">
        <f t="shared" si="19"/>
        <v>0</v>
      </c>
      <c r="AK80" s="220">
        <f t="shared" si="19"/>
        <v>0</v>
      </c>
      <c r="AL80" s="220">
        <f t="shared" si="19"/>
        <v>0</v>
      </c>
      <c r="AM80" s="220">
        <f>AM82+AM102</f>
        <v>0</v>
      </c>
      <c r="AN80" s="220">
        <f>AN82+AN102</f>
        <v>0</v>
      </c>
      <c r="AO80" s="220">
        <f t="shared" si="19"/>
        <v>0</v>
      </c>
      <c r="AP80" s="220">
        <f t="shared" si="19"/>
        <v>0</v>
      </c>
      <c r="AQ80" s="220">
        <f t="shared" si="19"/>
        <v>0</v>
      </c>
      <c r="AR80" s="220">
        <f t="shared" si="19"/>
        <v>0</v>
      </c>
      <c r="AS80" s="220">
        <f t="shared" si="19"/>
        <v>0</v>
      </c>
      <c r="AT80" s="220">
        <f t="shared" si="19"/>
        <v>0</v>
      </c>
      <c r="AU80" s="220">
        <f t="shared" si="19"/>
        <v>0</v>
      </c>
      <c r="AV80" s="220">
        <f t="shared" si="19"/>
        <v>6</v>
      </c>
      <c r="AW80" s="220">
        <f t="shared" si="19"/>
        <v>0</v>
      </c>
      <c r="AX80" s="220">
        <f t="shared" si="19"/>
        <v>0</v>
      </c>
      <c r="AY80" s="220">
        <f t="shared" si="19"/>
        <v>0</v>
      </c>
      <c r="AZ80" s="220">
        <f t="shared" si="19"/>
        <v>0</v>
      </c>
      <c r="BA80" s="220">
        <f t="shared" si="19"/>
        <v>0</v>
      </c>
      <c r="BB80" s="220">
        <f t="shared" si="19"/>
        <v>0</v>
      </c>
      <c r="BC80" s="220">
        <f t="shared" si="19"/>
        <v>0</v>
      </c>
      <c r="BD80" s="220">
        <f t="shared" si="19"/>
        <v>0</v>
      </c>
      <c r="BE80" s="220">
        <f t="shared" si="19"/>
        <v>0</v>
      </c>
      <c r="BF80" s="252">
        <f>BF82+BF102</f>
        <v>9</v>
      </c>
      <c r="BH80" s="250"/>
    </row>
    <row r="81" spans="1:60" s="222" customFormat="1" ht="29.25" customHeight="1" hidden="1">
      <c r="A81" s="355"/>
      <c r="D81" s="220" t="s">
        <v>125</v>
      </c>
      <c r="E81" s="220">
        <f>E83+E85+E87+E89+E91+E93+E95+E97+E99</f>
        <v>0</v>
      </c>
      <c r="F81" s="220">
        <f aca="true" t="shared" si="20" ref="F81:BE82">F83+F85+F87+F89+F91+F93+F95+F97+F99</f>
        <v>0</v>
      </c>
      <c r="G81" s="220">
        <f t="shared" si="20"/>
        <v>0</v>
      </c>
      <c r="H81" s="220">
        <f t="shared" si="20"/>
        <v>0</v>
      </c>
      <c r="I81" s="220">
        <f t="shared" si="20"/>
        <v>0</v>
      </c>
      <c r="J81" s="220">
        <f t="shared" si="20"/>
        <v>0</v>
      </c>
      <c r="K81" s="220">
        <f t="shared" si="20"/>
        <v>0</v>
      </c>
      <c r="L81" s="220">
        <f t="shared" si="20"/>
        <v>0</v>
      </c>
      <c r="M81" s="220">
        <f t="shared" si="20"/>
        <v>0</v>
      </c>
      <c r="N81" s="220">
        <f t="shared" si="20"/>
        <v>0</v>
      </c>
      <c r="O81" s="220">
        <f t="shared" si="20"/>
        <v>0</v>
      </c>
      <c r="P81" s="220">
        <f t="shared" si="20"/>
        <v>0</v>
      </c>
      <c r="Q81" s="220">
        <f t="shared" si="20"/>
        <v>0</v>
      </c>
      <c r="R81" s="220">
        <f t="shared" si="20"/>
        <v>0</v>
      </c>
      <c r="S81" s="220">
        <f t="shared" si="20"/>
        <v>0</v>
      </c>
      <c r="T81" s="220">
        <f t="shared" si="20"/>
        <v>0</v>
      </c>
      <c r="U81" s="220">
        <f t="shared" si="20"/>
        <v>0</v>
      </c>
      <c r="V81" s="220" t="e">
        <f t="shared" si="20"/>
        <v>#VALUE!</v>
      </c>
      <c r="W81" s="220">
        <f t="shared" si="20"/>
        <v>0</v>
      </c>
      <c r="X81" s="220">
        <f t="shared" si="20"/>
        <v>0</v>
      </c>
      <c r="Y81" s="220">
        <f t="shared" si="20"/>
        <v>0</v>
      </c>
      <c r="Z81" s="220">
        <f t="shared" si="20"/>
        <v>0</v>
      </c>
      <c r="AA81" s="220">
        <f t="shared" si="20"/>
        <v>0</v>
      </c>
      <c r="AB81" s="220">
        <f t="shared" si="20"/>
        <v>0</v>
      </c>
      <c r="AC81" s="220">
        <f>AC83+AC85+AC87+AC89+AC91+AC93+AC95+AC97+AC99</f>
        <v>0</v>
      </c>
      <c r="AD81" s="220">
        <f>AD83+AD85+AD87+AD89+AD91+AD93+AD95+AD97+AD99</f>
        <v>0</v>
      </c>
      <c r="AE81" s="220">
        <f t="shared" si="20"/>
        <v>0</v>
      </c>
      <c r="AF81" s="220">
        <f t="shared" si="20"/>
        <v>0</v>
      </c>
      <c r="AG81" s="220">
        <f t="shared" si="20"/>
        <v>0</v>
      </c>
      <c r="AH81" s="220">
        <f t="shared" si="20"/>
        <v>0</v>
      </c>
      <c r="AI81" s="220">
        <f t="shared" si="20"/>
        <v>0</v>
      </c>
      <c r="AJ81" s="220">
        <f t="shared" si="20"/>
        <v>0</v>
      </c>
      <c r="AK81" s="220">
        <f t="shared" si="20"/>
        <v>0</v>
      </c>
      <c r="AL81" s="220">
        <f t="shared" si="20"/>
        <v>0</v>
      </c>
      <c r="AM81" s="220">
        <f t="shared" si="20"/>
        <v>0</v>
      </c>
      <c r="AN81" s="220">
        <f t="shared" si="20"/>
        <v>0</v>
      </c>
      <c r="AO81" s="220">
        <f t="shared" si="20"/>
        <v>0</v>
      </c>
      <c r="AP81" s="220">
        <f t="shared" si="20"/>
        <v>0</v>
      </c>
      <c r="AQ81" s="220">
        <f t="shared" si="20"/>
        <v>0</v>
      </c>
      <c r="AR81" s="220">
        <f t="shared" si="20"/>
        <v>0</v>
      </c>
      <c r="AS81" s="220">
        <f t="shared" si="20"/>
        <v>0</v>
      </c>
      <c r="AT81" s="220">
        <f t="shared" si="20"/>
        <v>0</v>
      </c>
      <c r="AU81" s="220">
        <f t="shared" si="20"/>
        <v>0</v>
      </c>
      <c r="AV81" s="220" t="e">
        <f t="shared" si="20"/>
        <v>#VALUE!</v>
      </c>
      <c r="AW81" s="220">
        <f t="shared" si="20"/>
        <v>0</v>
      </c>
      <c r="AX81" s="220">
        <f t="shared" si="20"/>
        <v>0</v>
      </c>
      <c r="AY81" s="220">
        <f t="shared" si="20"/>
        <v>0</v>
      </c>
      <c r="AZ81" s="220">
        <f t="shared" si="20"/>
        <v>0</v>
      </c>
      <c r="BA81" s="220">
        <f t="shared" si="20"/>
        <v>0</v>
      </c>
      <c r="BB81" s="220">
        <f t="shared" si="20"/>
        <v>0</v>
      </c>
      <c r="BC81" s="220">
        <f t="shared" si="20"/>
        <v>0</v>
      </c>
      <c r="BD81" s="220">
        <f t="shared" si="20"/>
        <v>0</v>
      </c>
      <c r="BE81" s="220">
        <f t="shared" si="20"/>
        <v>0</v>
      </c>
      <c r="BF81" s="251">
        <f>SUM(BF85+BF87+BF89+BF91+BF93+BF95+BF97+BF99)+BF83</f>
        <v>0</v>
      </c>
      <c r="BH81" s="250"/>
    </row>
    <row r="82" spans="1:60" s="222" customFormat="1" ht="27" customHeight="1">
      <c r="A82" s="355"/>
      <c r="B82" s="225" t="s">
        <v>15</v>
      </c>
      <c r="C82" s="225" t="s">
        <v>16</v>
      </c>
      <c r="D82" s="220" t="s">
        <v>126</v>
      </c>
      <c r="E82" s="220">
        <f aca="true" t="shared" si="21" ref="E82:AV82">E84+E86+E88+E90+E92+E94+E96+E98+E100</f>
        <v>0</v>
      </c>
      <c r="F82" s="220">
        <f t="shared" si="21"/>
        <v>0</v>
      </c>
      <c r="G82" s="220">
        <f t="shared" si="21"/>
        <v>0</v>
      </c>
      <c r="H82" s="220">
        <f t="shared" si="21"/>
        <v>0</v>
      </c>
      <c r="I82" s="220">
        <f t="shared" si="21"/>
        <v>0</v>
      </c>
      <c r="J82" s="220">
        <f t="shared" si="21"/>
        <v>0</v>
      </c>
      <c r="K82" s="220">
        <f t="shared" si="21"/>
        <v>0</v>
      </c>
      <c r="L82" s="220">
        <f t="shared" si="21"/>
        <v>0</v>
      </c>
      <c r="M82" s="220">
        <f t="shared" si="21"/>
        <v>0</v>
      </c>
      <c r="N82" s="220">
        <f t="shared" si="21"/>
        <v>0</v>
      </c>
      <c r="O82" s="220">
        <f t="shared" si="21"/>
        <v>0</v>
      </c>
      <c r="P82" s="220">
        <f t="shared" si="21"/>
        <v>0</v>
      </c>
      <c r="Q82" s="220">
        <f t="shared" si="21"/>
        <v>0</v>
      </c>
      <c r="R82" s="220">
        <f t="shared" si="21"/>
        <v>0</v>
      </c>
      <c r="S82" s="220">
        <f t="shared" si="21"/>
        <v>0</v>
      </c>
      <c r="T82" s="220">
        <f t="shared" si="21"/>
        <v>0</v>
      </c>
      <c r="U82" s="220">
        <f t="shared" si="21"/>
        <v>0</v>
      </c>
      <c r="V82" s="220">
        <f t="shared" si="21"/>
        <v>2</v>
      </c>
      <c r="W82" s="220">
        <f t="shared" si="21"/>
        <v>0</v>
      </c>
      <c r="X82" s="220">
        <f t="shared" si="21"/>
        <v>0</v>
      </c>
      <c r="Y82" s="220">
        <f t="shared" si="21"/>
        <v>0</v>
      </c>
      <c r="Z82" s="220">
        <f t="shared" si="21"/>
        <v>0</v>
      </c>
      <c r="AA82" s="220">
        <f t="shared" si="21"/>
        <v>0</v>
      </c>
      <c r="AB82" s="220">
        <f t="shared" si="21"/>
        <v>0</v>
      </c>
      <c r="AC82" s="220">
        <f>AC84+AC86+AC88+AC90+AC92+AC94+AC96+AC98+AC100</f>
        <v>0</v>
      </c>
      <c r="AD82" s="220">
        <f>AD84+AD86+AD88+AD90+AD92+AD94+AD96+AD98+AD100</f>
        <v>0</v>
      </c>
      <c r="AE82" s="220">
        <f t="shared" si="21"/>
        <v>0</v>
      </c>
      <c r="AF82" s="220">
        <f t="shared" si="21"/>
        <v>0</v>
      </c>
      <c r="AG82" s="220">
        <f t="shared" si="21"/>
        <v>0</v>
      </c>
      <c r="AH82" s="220">
        <f t="shared" si="21"/>
        <v>0</v>
      </c>
      <c r="AI82" s="220">
        <f t="shared" si="21"/>
        <v>0</v>
      </c>
      <c r="AJ82" s="220">
        <f t="shared" si="21"/>
        <v>0</v>
      </c>
      <c r="AK82" s="220">
        <f t="shared" si="21"/>
        <v>0</v>
      </c>
      <c r="AL82" s="220">
        <f t="shared" si="21"/>
        <v>0</v>
      </c>
      <c r="AM82" s="220">
        <f t="shared" si="20"/>
        <v>0</v>
      </c>
      <c r="AN82" s="220">
        <f t="shared" si="20"/>
        <v>0</v>
      </c>
      <c r="AO82" s="220">
        <f t="shared" si="20"/>
        <v>0</v>
      </c>
      <c r="AP82" s="220">
        <f t="shared" si="21"/>
        <v>0</v>
      </c>
      <c r="AQ82" s="220">
        <f t="shared" si="21"/>
        <v>0</v>
      </c>
      <c r="AR82" s="220">
        <f t="shared" si="21"/>
        <v>0</v>
      </c>
      <c r="AS82" s="220">
        <f t="shared" si="21"/>
        <v>0</v>
      </c>
      <c r="AT82" s="220">
        <f t="shared" si="21"/>
        <v>0</v>
      </c>
      <c r="AU82" s="220">
        <f t="shared" si="21"/>
        <v>0</v>
      </c>
      <c r="AV82" s="220">
        <f t="shared" si="21"/>
        <v>3</v>
      </c>
      <c r="AW82" s="220"/>
      <c r="AX82" s="220"/>
      <c r="AY82" s="220"/>
      <c r="AZ82" s="220"/>
      <c r="BA82" s="220"/>
      <c r="BB82" s="220"/>
      <c r="BC82" s="220"/>
      <c r="BD82" s="220"/>
      <c r="BE82" s="220"/>
      <c r="BF82" s="252">
        <f>BF84+BF86+BF88+BF90+BF92+BF94+BF96+BF98+BF100</f>
        <v>5</v>
      </c>
      <c r="BH82" s="250"/>
    </row>
    <row r="83" spans="1:60" s="222" customFormat="1" ht="19.5" customHeight="1">
      <c r="A83" s="355"/>
      <c r="B83" s="223" t="s">
        <v>127</v>
      </c>
      <c r="C83" s="223" t="str">
        <f>C13</f>
        <v>Русский язык</v>
      </c>
      <c r="D83" s="220" t="s">
        <v>125</v>
      </c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>
        <v>0</v>
      </c>
      <c r="X83" s="220">
        <v>0</v>
      </c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>
        <v>0</v>
      </c>
      <c r="AX83" s="220">
        <v>0</v>
      </c>
      <c r="AY83" s="220">
        <v>0</v>
      </c>
      <c r="AZ83" s="220">
        <v>0</v>
      </c>
      <c r="BA83" s="220">
        <v>0</v>
      </c>
      <c r="BB83" s="220">
        <v>0</v>
      </c>
      <c r="BC83" s="220">
        <v>0</v>
      </c>
      <c r="BD83" s="220">
        <v>0</v>
      </c>
      <c r="BE83" s="220">
        <v>0</v>
      </c>
      <c r="BF83" s="251">
        <f>SUM(E83:BE83)</f>
        <v>0</v>
      </c>
      <c r="BH83" s="250"/>
    </row>
    <row r="84" spans="1:60" s="237" customFormat="1" ht="19.5" customHeight="1">
      <c r="A84" s="355"/>
      <c r="D84" s="221" t="s">
        <v>126</v>
      </c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>
        <v>0</v>
      </c>
      <c r="X84" s="221">
        <v>0</v>
      </c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0"/>
      <c r="AP84" s="221"/>
      <c r="AQ84" s="221"/>
      <c r="AR84" s="221"/>
      <c r="AS84" s="221"/>
      <c r="AT84" s="221"/>
      <c r="AU84" s="221"/>
      <c r="AV84" s="221"/>
      <c r="AW84" s="220">
        <v>0</v>
      </c>
      <c r="AX84" s="220">
        <v>0</v>
      </c>
      <c r="AY84" s="221">
        <v>0</v>
      </c>
      <c r="AZ84" s="221">
        <v>0</v>
      </c>
      <c r="BA84" s="221">
        <v>0</v>
      </c>
      <c r="BB84" s="221">
        <v>0</v>
      </c>
      <c r="BC84" s="221">
        <v>0</v>
      </c>
      <c r="BD84" s="221">
        <v>0</v>
      </c>
      <c r="BE84" s="221">
        <v>0</v>
      </c>
      <c r="BF84" s="251">
        <f>SUM(E84:BE84)</f>
        <v>0</v>
      </c>
      <c r="BH84" s="253"/>
    </row>
    <row r="85" spans="1:60" s="222" customFormat="1" ht="19.5" customHeight="1">
      <c r="A85" s="355"/>
      <c r="B85" s="223" t="s">
        <v>128</v>
      </c>
      <c r="C85" s="223" t="str">
        <f>C15</f>
        <v>Литература</v>
      </c>
      <c r="D85" s="220" t="s">
        <v>125</v>
      </c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>
        <v>0</v>
      </c>
      <c r="X85" s="226">
        <v>0</v>
      </c>
      <c r="Y85" s="226"/>
      <c r="Z85" s="226"/>
      <c r="AA85" s="226"/>
      <c r="AB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0"/>
      <c r="AP85" s="226"/>
      <c r="AQ85" s="226"/>
      <c r="AR85" s="226"/>
      <c r="AS85" s="226"/>
      <c r="AT85" s="226"/>
      <c r="AU85" s="226"/>
      <c r="AV85" s="226" t="s">
        <v>240</v>
      </c>
      <c r="AW85" s="220">
        <v>0</v>
      </c>
      <c r="AX85" s="220">
        <v>0</v>
      </c>
      <c r="AY85" s="220">
        <v>0</v>
      </c>
      <c r="AZ85" s="220">
        <v>0</v>
      </c>
      <c r="BA85" s="220">
        <v>0</v>
      </c>
      <c r="BB85" s="220">
        <v>0</v>
      </c>
      <c r="BC85" s="220">
        <v>0</v>
      </c>
      <c r="BD85" s="220">
        <v>0</v>
      </c>
      <c r="BE85" s="220">
        <v>0</v>
      </c>
      <c r="BF85" s="251">
        <f>SUM(E85:BE85)</f>
        <v>0</v>
      </c>
      <c r="BH85" s="250"/>
    </row>
    <row r="86" spans="1:60" s="237" customFormat="1" ht="19.5" customHeight="1">
      <c r="A86" s="355"/>
      <c r="C86" s="223">
        <f aca="true" t="shared" si="22" ref="C86:C99">C16</f>
        <v>0</v>
      </c>
      <c r="D86" s="221" t="s">
        <v>126</v>
      </c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6"/>
      <c r="T86" s="227"/>
      <c r="U86" s="226"/>
      <c r="V86" s="227"/>
      <c r="W86" s="227">
        <v>0</v>
      </c>
      <c r="X86" s="227">
        <v>0</v>
      </c>
      <c r="Y86" s="227"/>
      <c r="Z86" s="227"/>
      <c r="AA86" s="227"/>
      <c r="AB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0"/>
      <c r="AP86" s="227"/>
      <c r="AQ86" s="227"/>
      <c r="AR86" s="227"/>
      <c r="AS86" s="227"/>
      <c r="AT86" s="227"/>
      <c r="AU86" s="227"/>
      <c r="AV86" s="227">
        <v>1</v>
      </c>
      <c r="AW86" s="221">
        <v>0</v>
      </c>
      <c r="AX86" s="221">
        <v>0</v>
      </c>
      <c r="AY86" s="221">
        <v>0</v>
      </c>
      <c r="AZ86" s="221">
        <v>0</v>
      </c>
      <c r="BA86" s="221">
        <v>0</v>
      </c>
      <c r="BB86" s="221">
        <v>0</v>
      </c>
      <c r="BC86" s="221">
        <v>0</v>
      </c>
      <c r="BD86" s="221">
        <v>0</v>
      </c>
      <c r="BE86" s="221">
        <v>0</v>
      </c>
      <c r="BF86" s="251">
        <f aca="true" t="shared" si="23" ref="BF86:BF100">SUM(E86:BE86)</f>
        <v>1</v>
      </c>
      <c r="BG86" s="237" t="s">
        <v>241</v>
      </c>
      <c r="BH86" s="253"/>
    </row>
    <row r="87" spans="1:60" s="222" customFormat="1" ht="19.5" customHeight="1">
      <c r="A87" s="355"/>
      <c r="B87" s="223" t="s">
        <v>129</v>
      </c>
      <c r="C87" s="223" t="str">
        <f t="shared" si="22"/>
        <v>Иностранный язык</v>
      </c>
      <c r="D87" s="220" t="s">
        <v>125</v>
      </c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>
        <v>0</v>
      </c>
      <c r="X87" s="226">
        <v>0</v>
      </c>
      <c r="Y87" s="226"/>
      <c r="Z87" s="226"/>
      <c r="AA87" s="226"/>
      <c r="AB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0"/>
      <c r="AP87" s="226"/>
      <c r="AQ87" s="226"/>
      <c r="AR87" s="226"/>
      <c r="AS87" s="226"/>
      <c r="AT87" s="226"/>
      <c r="AU87" s="226"/>
      <c r="AV87" s="226" t="s">
        <v>240</v>
      </c>
      <c r="AW87" s="220">
        <v>0</v>
      </c>
      <c r="AX87" s="220">
        <v>0</v>
      </c>
      <c r="AY87" s="220">
        <v>0</v>
      </c>
      <c r="AZ87" s="220">
        <v>0</v>
      </c>
      <c r="BA87" s="220">
        <v>0</v>
      </c>
      <c r="BB87" s="220">
        <v>0</v>
      </c>
      <c r="BC87" s="220">
        <v>0</v>
      </c>
      <c r="BD87" s="220">
        <v>0</v>
      </c>
      <c r="BE87" s="220">
        <v>0</v>
      </c>
      <c r="BF87" s="251">
        <f t="shared" si="23"/>
        <v>0</v>
      </c>
      <c r="BH87" s="250"/>
    </row>
    <row r="88" spans="1:60" s="237" customFormat="1" ht="19.5" customHeight="1">
      <c r="A88" s="355"/>
      <c r="C88" s="223" t="str">
        <f t="shared" si="22"/>
        <v>(английский язык)</v>
      </c>
      <c r="D88" s="221" t="s">
        <v>126</v>
      </c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6"/>
      <c r="T88" s="227"/>
      <c r="U88" s="226"/>
      <c r="V88" s="227"/>
      <c r="W88" s="227">
        <v>0</v>
      </c>
      <c r="X88" s="227">
        <v>0</v>
      </c>
      <c r="Y88" s="227"/>
      <c r="Z88" s="227"/>
      <c r="AA88" s="227"/>
      <c r="AB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0"/>
      <c r="AP88" s="227"/>
      <c r="AQ88" s="227"/>
      <c r="AR88" s="227"/>
      <c r="AS88" s="227"/>
      <c r="AT88" s="227"/>
      <c r="AU88" s="227"/>
      <c r="AV88" s="227">
        <v>1</v>
      </c>
      <c r="AW88" s="221">
        <v>0</v>
      </c>
      <c r="AX88" s="221">
        <v>0</v>
      </c>
      <c r="AY88" s="221">
        <v>0</v>
      </c>
      <c r="AZ88" s="221">
        <v>0</v>
      </c>
      <c r="BA88" s="221">
        <v>0</v>
      </c>
      <c r="BB88" s="221">
        <v>0</v>
      </c>
      <c r="BC88" s="221">
        <v>0</v>
      </c>
      <c r="BD88" s="221">
        <v>0</v>
      </c>
      <c r="BE88" s="221">
        <v>0</v>
      </c>
      <c r="BF88" s="251">
        <f t="shared" si="23"/>
        <v>1</v>
      </c>
      <c r="BG88" s="237" t="s">
        <v>241</v>
      </c>
      <c r="BH88" s="253"/>
    </row>
    <row r="89" spans="1:60" s="222" customFormat="1" ht="19.5" customHeight="1">
      <c r="A89" s="355"/>
      <c r="B89" s="223" t="s">
        <v>130</v>
      </c>
      <c r="C89" s="223" t="str">
        <f t="shared" si="22"/>
        <v>История</v>
      </c>
      <c r="D89" s="220" t="s">
        <v>125</v>
      </c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>
        <v>0</v>
      </c>
      <c r="X89" s="226">
        <v>0</v>
      </c>
      <c r="Y89" s="226"/>
      <c r="Z89" s="226"/>
      <c r="AA89" s="226"/>
      <c r="AB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0"/>
      <c r="AP89" s="226"/>
      <c r="AQ89" s="226"/>
      <c r="AR89" s="226"/>
      <c r="AS89" s="226"/>
      <c r="AT89" s="226"/>
      <c r="AU89" s="226"/>
      <c r="AV89" s="226"/>
      <c r="AW89" s="220">
        <v>0</v>
      </c>
      <c r="AX89" s="220">
        <v>0</v>
      </c>
      <c r="AY89" s="220">
        <v>0</v>
      </c>
      <c r="AZ89" s="220">
        <v>0</v>
      </c>
      <c r="BA89" s="220">
        <v>0</v>
      </c>
      <c r="BB89" s="220">
        <v>0</v>
      </c>
      <c r="BC89" s="220">
        <v>0</v>
      </c>
      <c r="BD89" s="220">
        <v>0</v>
      </c>
      <c r="BE89" s="220">
        <v>0</v>
      </c>
      <c r="BF89" s="251">
        <f t="shared" si="23"/>
        <v>0</v>
      </c>
      <c r="BH89" s="250"/>
    </row>
    <row r="90" spans="1:60" s="237" customFormat="1" ht="19.5" customHeight="1">
      <c r="A90" s="355"/>
      <c r="C90" s="223">
        <f t="shared" si="22"/>
        <v>0</v>
      </c>
      <c r="D90" s="221" t="s">
        <v>126</v>
      </c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6"/>
      <c r="T90" s="227"/>
      <c r="U90" s="226"/>
      <c r="V90" s="227"/>
      <c r="W90" s="227">
        <v>0</v>
      </c>
      <c r="X90" s="227">
        <v>0</v>
      </c>
      <c r="Y90" s="227"/>
      <c r="Z90" s="227"/>
      <c r="AA90" s="227"/>
      <c r="AB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0"/>
      <c r="AP90" s="227"/>
      <c r="AQ90" s="227"/>
      <c r="AR90" s="227"/>
      <c r="AS90" s="227"/>
      <c r="AT90" s="227"/>
      <c r="AU90" s="227"/>
      <c r="AV90" s="227"/>
      <c r="AW90" s="221">
        <v>0</v>
      </c>
      <c r="AX90" s="221">
        <v>0</v>
      </c>
      <c r="AY90" s="221">
        <v>0</v>
      </c>
      <c r="AZ90" s="221">
        <v>0</v>
      </c>
      <c r="BA90" s="221">
        <v>0</v>
      </c>
      <c r="BB90" s="221">
        <v>0</v>
      </c>
      <c r="BC90" s="221">
        <v>0</v>
      </c>
      <c r="BD90" s="221">
        <v>0</v>
      </c>
      <c r="BE90" s="221">
        <v>0</v>
      </c>
      <c r="BF90" s="251">
        <f t="shared" si="23"/>
        <v>0</v>
      </c>
      <c r="BH90" s="253"/>
    </row>
    <row r="91" spans="1:60" s="222" customFormat="1" ht="19.5" customHeight="1">
      <c r="A91" s="355"/>
      <c r="B91" s="223" t="s">
        <v>131</v>
      </c>
      <c r="C91" s="223" t="str">
        <f t="shared" si="22"/>
        <v>Обществознание (вкл.экономику и право)</v>
      </c>
      <c r="D91" s="220" t="s">
        <v>125</v>
      </c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>
        <v>0</v>
      </c>
      <c r="X91" s="226">
        <v>0</v>
      </c>
      <c r="Y91" s="226"/>
      <c r="Z91" s="226"/>
      <c r="AA91" s="226"/>
      <c r="AB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0"/>
      <c r="AP91" s="226"/>
      <c r="AQ91" s="226"/>
      <c r="AR91" s="226"/>
      <c r="AS91" s="226"/>
      <c r="AT91" s="226"/>
      <c r="AU91" s="226"/>
      <c r="AV91" s="226" t="s">
        <v>240</v>
      </c>
      <c r="AW91" s="220">
        <v>0</v>
      </c>
      <c r="AX91" s="220">
        <v>0</v>
      </c>
      <c r="AY91" s="220">
        <v>0</v>
      </c>
      <c r="AZ91" s="220">
        <v>0</v>
      </c>
      <c r="BA91" s="220">
        <v>0</v>
      </c>
      <c r="BB91" s="220">
        <v>0</v>
      </c>
      <c r="BC91" s="220">
        <v>0</v>
      </c>
      <c r="BD91" s="220">
        <v>0</v>
      </c>
      <c r="BE91" s="220">
        <v>0</v>
      </c>
      <c r="BF91" s="251">
        <f t="shared" si="23"/>
        <v>0</v>
      </c>
      <c r="BH91" s="250"/>
    </row>
    <row r="92" spans="1:60" s="237" customFormat="1" ht="19.5" customHeight="1">
      <c r="A92" s="355"/>
      <c r="C92" s="223">
        <f t="shared" si="22"/>
        <v>0</v>
      </c>
      <c r="D92" s="221" t="s">
        <v>126</v>
      </c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6"/>
      <c r="T92" s="227"/>
      <c r="U92" s="226"/>
      <c r="V92" s="227"/>
      <c r="W92" s="227">
        <v>0</v>
      </c>
      <c r="X92" s="227">
        <v>0</v>
      </c>
      <c r="Y92" s="227"/>
      <c r="Z92" s="227"/>
      <c r="AA92" s="227"/>
      <c r="AB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0"/>
      <c r="AP92" s="227"/>
      <c r="AQ92" s="227"/>
      <c r="AR92" s="227"/>
      <c r="AS92" s="227"/>
      <c r="AT92" s="227"/>
      <c r="AU92" s="227"/>
      <c r="AV92" s="227">
        <v>1</v>
      </c>
      <c r="AW92" s="221">
        <v>0</v>
      </c>
      <c r="AX92" s="221">
        <v>0</v>
      </c>
      <c r="AY92" s="221">
        <v>0</v>
      </c>
      <c r="AZ92" s="221">
        <v>0</v>
      </c>
      <c r="BA92" s="221">
        <v>0</v>
      </c>
      <c r="BB92" s="221">
        <v>0</v>
      </c>
      <c r="BC92" s="221">
        <v>0</v>
      </c>
      <c r="BD92" s="221">
        <v>0</v>
      </c>
      <c r="BE92" s="221">
        <v>0</v>
      </c>
      <c r="BF92" s="251">
        <f t="shared" si="23"/>
        <v>1</v>
      </c>
      <c r="BG92" s="237" t="s">
        <v>241</v>
      </c>
      <c r="BH92" s="253"/>
    </row>
    <row r="93" spans="1:60" s="222" customFormat="1" ht="19.5" customHeight="1">
      <c r="A93" s="355"/>
      <c r="B93" s="223" t="s">
        <v>132</v>
      </c>
      <c r="C93" s="223" t="str">
        <f t="shared" si="22"/>
        <v>Химия</v>
      </c>
      <c r="D93" s="220" t="s">
        <v>125</v>
      </c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>
        <v>0</v>
      </c>
      <c r="X93" s="226">
        <v>0</v>
      </c>
      <c r="Y93" s="226"/>
      <c r="Z93" s="226"/>
      <c r="AA93" s="226"/>
      <c r="AB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0"/>
      <c r="AP93" s="226"/>
      <c r="AQ93" s="226"/>
      <c r="AR93" s="226"/>
      <c r="AS93" s="226"/>
      <c r="AT93" s="226"/>
      <c r="AU93" s="226"/>
      <c r="AV93" s="226"/>
      <c r="AW93" s="220">
        <v>0</v>
      </c>
      <c r="AX93" s="220">
        <v>0</v>
      </c>
      <c r="AY93" s="220">
        <v>0</v>
      </c>
      <c r="AZ93" s="220">
        <v>0</v>
      </c>
      <c r="BA93" s="220">
        <v>0</v>
      </c>
      <c r="BB93" s="220">
        <v>0</v>
      </c>
      <c r="BC93" s="220">
        <v>0</v>
      </c>
      <c r="BD93" s="220">
        <v>0</v>
      </c>
      <c r="BE93" s="220">
        <v>0</v>
      </c>
      <c r="BF93" s="251">
        <f t="shared" si="23"/>
        <v>0</v>
      </c>
      <c r="BH93" s="250"/>
    </row>
    <row r="94" spans="1:60" s="237" customFormat="1" ht="19.5" customHeight="1">
      <c r="A94" s="355"/>
      <c r="C94" s="223">
        <f t="shared" si="22"/>
        <v>0</v>
      </c>
      <c r="D94" s="221" t="s">
        <v>126</v>
      </c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6"/>
      <c r="T94" s="227"/>
      <c r="U94" s="226"/>
      <c r="V94" s="227"/>
      <c r="W94" s="227">
        <v>0</v>
      </c>
      <c r="X94" s="227">
        <v>0</v>
      </c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6"/>
      <c r="AN94" s="227"/>
      <c r="AO94" s="220"/>
      <c r="AP94" s="227"/>
      <c r="AQ94" s="227"/>
      <c r="AR94" s="227"/>
      <c r="AS94" s="227"/>
      <c r="AT94" s="227"/>
      <c r="AU94" s="227"/>
      <c r="AV94" s="227"/>
      <c r="AW94" s="221">
        <v>0</v>
      </c>
      <c r="AX94" s="221">
        <v>0</v>
      </c>
      <c r="AY94" s="221">
        <v>0</v>
      </c>
      <c r="AZ94" s="221">
        <v>0</v>
      </c>
      <c r="BA94" s="221">
        <v>0</v>
      </c>
      <c r="BB94" s="221">
        <v>0</v>
      </c>
      <c r="BC94" s="221">
        <v>0</v>
      </c>
      <c r="BD94" s="221">
        <v>0</v>
      </c>
      <c r="BE94" s="221">
        <v>0</v>
      </c>
      <c r="BF94" s="251">
        <f t="shared" si="23"/>
        <v>0</v>
      </c>
      <c r="BH94" s="253"/>
    </row>
    <row r="95" spans="1:60" s="222" customFormat="1" ht="19.5" customHeight="1">
      <c r="A95" s="355"/>
      <c r="B95" s="223" t="s">
        <v>133</v>
      </c>
      <c r="C95" s="223" t="str">
        <f t="shared" si="22"/>
        <v>Биология</v>
      </c>
      <c r="D95" s="220" t="s">
        <v>125</v>
      </c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>
        <v>0</v>
      </c>
      <c r="X95" s="226">
        <v>0</v>
      </c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0"/>
      <c r="AP95" s="226"/>
      <c r="AQ95" s="226"/>
      <c r="AR95" s="226"/>
      <c r="AS95" s="226"/>
      <c r="AT95" s="226"/>
      <c r="AU95" s="226"/>
      <c r="AV95" s="226"/>
      <c r="AW95" s="220">
        <v>0</v>
      </c>
      <c r="AX95" s="220">
        <v>0</v>
      </c>
      <c r="AY95" s="220">
        <v>0</v>
      </c>
      <c r="AZ95" s="220">
        <v>0</v>
      </c>
      <c r="BA95" s="220">
        <v>0</v>
      </c>
      <c r="BB95" s="220">
        <v>0</v>
      </c>
      <c r="BC95" s="220">
        <v>0</v>
      </c>
      <c r="BD95" s="220">
        <v>0</v>
      </c>
      <c r="BE95" s="220">
        <v>0</v>
      </c>
      <c r="BF95" s="251">
        <f t="shared" si="23"/>
        <v>0</v>
      </c>
      <c r="BH95" s="250"/>
    </row>
    <row r="96" spans="1:60" s="237" customFormat="1" ht="19.5" customHeight="1">
      <c r="A96" s="355"/>
      <c r="C96" s="223">
        <f t="shared" si="22"/>
        <v>0</v>
      </c>
      <c r="D96" s="221" t="s">
        <v>126</v>
      </c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6"/>
      <c r="T96" s="227"/>
      <c r="U96" s="226"/>
      <c r="V96" s="227"/>
      <c r="W96" s="227">
        <v>0</v>
      </c>
      <c r="X96" s="227">
        <v>0</v>
      </c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6"/>
      <c r="AN96" s="227"/>
      <c r="AO96" s="220"/>
      <c r="AP96" s="227"/>
      <c r="AQ96" s="227"/>
      <c r="AR96" s="227"/>
      <c r="AS96" s="227"/>
      <c r="AT96" s="227"/>
      <c r="AU96" s="227"/>
      <c r="AV96" s="227"/>
      <c r="AW96" s="221">
        <v>0</v>
      </c>
      <c r="AX96" s="221">
        <v>0</v>
      </c>
      <c r="AY96" s="221">
        <v>0</v>
      </c>
      <c r="AZ96" s="221">
        <v>0</v>
      </c>
      <c r="BA96" s="221">
        <v>0</v>
      </c>
      <c r="BB96" s="221">
        <v>0</v>
      </c>
      <c r="BC96" s="221">
        <v>0</v>
      </c>
      <c r="BD96" s="221">
        <v>0</v>
      </c>
      <c r="BE96" s="221">
        <v>0</v>
      </c>
      <c r="BF96" s="251">
        <f t="shared" si="23"/>
        <v>0</v>
      </c>
      <c r="BH96" s="253"/>
    </row>
    <row r="97" spans="1:60" s="222" customFormat="1" ht="19.5" customHeight="1">
      <c r="A97" s="355"/>
      <c r="B97" s="223" t="s">
        <v>134</v>
      </c>
      <c r="C97" s="223" t="str">
        <f t="shared" si="22"/>
        <v>Физическая культура</v>
      </c>
      <c r="D97" s="220" t="s">
        <v>125</v>
      </c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 t="s">
        <v>240</v>
      </c>
      <c r="W97" s="226">
        <v>0</v>
      </c>
      <c r="X97" s="226">
        <v>0</v>
      </c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0"/>
      <c r="AP97" s="226"/>
      <c r="AQ97" s="226"/>
      <c r="AR97" s="226"/>
      <c r="AS97" s="226"/>
      <c r="AT97" s="226"/>
      <c r="AU97" s="226"/>
      <c r="AV97" s="226"/>
      <c r="AW97" s="220">
        <v>0</v>
      </c>
      <c r="AX97" s="220">
        <v>0</v>
      </c>
      <c r="AY97" s="220">
        <v>0</v>
      </c>
      <c r="AZ97" s="220">
        <v>0</v>
      </c>
      <c r="BA97" s="220">
        <v>0</v>
      </c>
      <c r="BB97" s="220">
        <v>0</v>
      </c>
      <c r="BC97" s="220">
        <v>0</v>
      </c>
      <c r="BD97" s="220">
        <v>0</v>
      </c>
      <c r="BE97" s="220">
        <v>0</v>
      </c>
      <c r="BF97" s="251">
        <f t="shared" si="23"/>
        <v>0</v>
      </c>
      <c r="BH97" s="250"/>
    </row>
    <row r="98" spans="1:60" s="237" customFormat="1" ht="19.5" customHeight="1">
      <c r="A98" s="355"/>
      <c r="C98" s="223">
        <f t="shared" si="22"/>
        <v>0</v>
      </c>
      <c r="D98" s="221" t="s">
        <v>126</v>
      </c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6"/>
      <c r="T98" s="227"/>
      <c r="U98" s="226"/>
      <c r="V98" s="227">
        <v>1</v>
      </c>
      <c r="W98" s="227">
        <v>0</v>
      </c>
      <c r="X98" s="227">
        <v>0</v>
      </c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0"/>
      <c r="AP98" s="227"/>
      <c r="AQ98" s="227"/>
      <c r="AR98" s="227"/>
      <c r="AS98" s="227"/>
      <c r="AT98" s="227"/>
      <c r="AU98" s="227"/>
      <c r="AV98" s="227"/>
      <c r="AW98" s="221">
        <v>0</v>
      </c>
      <c r="AX98" s="221">
        <v>0</v>
      </c>
      <c r="AY98" s="221">
        <v>0</v>
      </c>
      <c r="AZ98" s="221">
        <v>0</v>
      </c>
      <c r="BA98" s="221">
        <v>0</v>
      </c>
      <c r="BB98" s="221">
        <v>0</v>
      </c>
      <c r="BC98" s="221">
        <v>0</v>
      </c>
      <c r="BD98" s="221">
        <v>0</v>
      </c>
      <c r="BE98" s="221">
        <v>0</v>
      </c>
      <c r="BF98" s="251">
        <f t="shared" si="23"/>
        <v>1</v>
      </c>
      <c r="BG98" s="237" t="s">
        <v>241</v>
      </c>
      <c r="BH98" s="253"/>
    </row>
    <row r="99" spans="1:60" s="222" customFormat="1" ht="19.5" customHeight="1">
      <c r="A99" s="355"/>
      <c r="B99" s="223" t="s">
        <v>20</v>
      </c>
      <c r="C99" s="223" t="str">
        <f t="shared" si="22"/>
        <v>ОБЖ</v>
      </c>
      <c r="D99" s="220" t="s">
        <v>125</v>
      </c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 t="s">
        <v>240</v>
      </c>
      <c r="W99" s="226">
        <v>0</v>
      </c>
      <c r="X99" s="226">
        <v>0</v>
      </c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0"/>
      <c r="AP99" s="226"/>
      <c r="AQ99" s="226"/>
      <c r="AR99" s="226"/>
      <c r="AS99" s="226"/>
      <c r="AT99" s="226"/>
      <c r="AU99" s="226"/>
      <c r="AV99" s="226"/>
      <c r="AW99" s="220">
        <v>0</v>
      </c>
      <c r="AX99" s="220">
        <v>0</v>
      </c>
      <c r="AY99" s="220">
        <v>0</v>
      </c>
      <c r="AZ99" s="220">
        <v>0</v>
      </c>
      <c r="BA99" s="220">
        <v>0</v>
      </c>
      <c r="BB99" s="220">
        <v>0</v>
      </c>
      <c r="BC99" s="220">
        <v>0</v>
      </c>
      <c r="BD99" s="220">
        <v>0</v>
      </c>
      <c r="BE99" s="220">
        <v>0</v>
      </c>
      <c r="BF99" s="251">
        <f t="shared" si="23"/>
        <v>0</v>
      </c>
      <c r="BH99" s="250"/>
    </row>
    <row r="100" spans="1:60" s="237" customFormat="1" ht="19.5" customHeight="1">
      <c r="A100" s="355"/>
      <c r="C100" s="237" t="s">
        <v>208</v>
      </c>
      <c r="D100" s="221" t="s">
        <v>126</v>
      </c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6"/>
      <c r="T100" s="227"/>
      <c r="U100" s="226"/>
      <c r="V100" s="227">
        <v>1</v>
      </c>
      <c r="W100" s="227">
        <v>0</v>
      </c>
      <c r="X100" s="227">
        <v>0</v>
      </c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0"/>
      <c r="AP100" s="227"/>
      <c r="AQ100" s="227"/>
      <c r="AR100" s="227"/>
      <c r="AS100" s="227"/>
      <c r="AT100" s="227"/>
      <c r="AU100" s="227"/>
      <c r="AV100" s="227"/>
      <c r="AW100" s="221">
        <v>0</v>
      </c>
      <c r="AX100" s="221">
        <v>0</v>
      </c>
      <c r="AY100" s="221">
        <v>0</v>
      </c>
      <c r="AZ100" s="221">
        <v>0</v>
      </c>
      <c r="BA100" s="221">
        <v>0</v>
      </c>
      <c r="BB100" s="221">
        <v>0</v>
      </c>
      <c r="BC100" s="221">
        <v>0</v>
      </c>
      <c r="BD100" s="221">
        <v>0</v>
      </c>
      <c r="BE100" s="221">
        <v>0</v>
      </c>
      <c r="BF100" s="251">
        <f t="shared" si="23"/>
        <v>1</v>
      </c>
      <c r="BG100" s="237" t="s">
        <v>241</v>
      </c>
      <c r="BH100" s="253"/>
    </row>
    <row r="101" spans="1:60" s="222" customFormat="1" ht="24.75" customHeight="1" hidden="1">
      <c r="A101" s="355"/>
      <c r="D101" s="220" t="s">
        <v>125</v>
      </c>
      <c r="E101" s="220">
        <f>E103+E105+E109+E107</f>
        <v>0</v>
      </c>
      <c r="F101" s="220">
        <f aca="true" t="shared" si="24" ref="F101:BE102">F103+F105+F109+F107</f>
        <v>0</v>
      </c>
      <c r="G101" s="220">
        <f t="shared" si="24"/>
        <v>0</v>
      </c>
      <c r="H101" s="220">
        <f t="shared" si="24"/>
        <v>0</v>
      </c>
      <c r="I101" s="220">
        <f t="shared" si="24"/>
        <v>0</v>
      </c>
      <c r="J101" s="220">
        <f t="shared" si="24"/>
        <v>0</v>
      </c>
      <c r="K101" s="220">
        <f t="shared" si="24"/>
        <v>0</v>
      </c>
      <c r="L101" s="220">
        <f t="shared" si="24"/>
        <v>0</v>
      </c>
      <c r="M101" s="220">
        <f t="shared" si="24"/>
        <v>0</v>
      </c>
      <c r="N101" s="220">
        <f t="shared" si="24"/>
        <v>0</v>
      </c>
      <c r="O101" s="220">
        <f t="shared" si="24"/>
        <v>0</v>
      </c>
      <c r="P101" s="220">
        <f t="shared" si="24"/>
        <v>0</v>
      </c>
      <c r="Q101" s="220">
        <f t="shared" si="24"/>
        <v>0</v>
      </c>
      <c r="R101" s="220">
        <f t="shared" si="24"/>
        <v>0</v>
      </c>
      <c r="S101" s="220">
        <f t="shared" si="24"/>
        <v>0</v>
      </c>
      <c r="T101" s="220">
        <f t="shared" si="24"/>
        <v>0</v>
      </c>
      <c r="U101" s="220">
        <f>U103+U105+U109+U107</f>
        <v>0</v>
      </c>
      <c r="V101" s="220" t="e">
        <f t="shared" si="24"/>
        <v>#VALUE!</v>
      </c>
      <c r="W101" s="220">
        <f t="shared" si="24"/>
        <v>0</v>
      </c>
      <c r="X101" s="220">
        <f t="shared" si="24"/>
        <v>0</v>
      </c>
      <c r="Y101" s="220">
        <f t="shared" si="24"/>
        <v>0</v>
      </c>
      <c r="Z101" s="220">
        <f t="shared" si="24"/>
        <v>0</v>
      </c>
      <c r="AA101" s="220">
        <f t="shared" si="24"/>
        <v>0</v>
      </c>
      <c r="AB101" s="220">
        <f t="shared" si="24"/>
        <v>0</v>
      </c>
      <c r="AC101" s="220">
        <f>AC103+AC105+AC109+AC107</f>
        <v>0</v>
      </c>
      <c r="AD101" s="220">
        <f>AD103+AD105+AD109+AD107</f>
        <v>0</v>
      </c>
      <c r="AE101" s="220">
        <f t="shared" si="24"/>
        <v>0</v>
      </c>
      <c r="AF101" s="220">
        <f t="shared" si="24"/>
        <v>0</v>
      </c>
      <c r="AG101" s="220">
        <f t="shared" si="24"/>
        <v>0</v>
      </c>
      <c r="AH101" s="220">
        <f t="shared" si="24"/>
        <v>0</v>
      </c>
      <c r="AI101" s="220">
        <f t="shared" si="24"/>
        <v>0</v>
      </c>
      <c r="AJ101" s="220">
        <f t="shared" si="24"/>
        <v>0</v>
      </c>
      <c r="AK101" s="220">
        <f t="shared" si="24"/>
        <v>0</v>
      </c>
      <c r="AL101" s="220">
        <f t="shared" si="24"/>
        <v>0</v>
      </c>
      <c r="AM101" s="220">
        <f t="shared" si="24"/>
        <v>0</v>
      </c>
      <c r="AN101" s="220">
        <f t="shared" si="24"/>
        <v>0</v>
      </c>
      <c r="AO101" s="220">
        <f t="shared" si="24"/>
        <v>0</v>
      </c>
      <c r="AP101" s="220">
        <f t="shared" si="24"/>
        <v>0</v>
      </c>
      <c r="AQ101" s="220">
        <f t="shared" si="24"/>
        <v>0</v>
      </c>
      <c r="AR101" s="220">
        <f t="shared" si="24"/>
        <v>0</v>
      </c>
      <c r="AS101" s="220">
        <f t="shared" si="24"/>
        <v>0</v>
      </c>
      <c r="AT101" s="220">
        <f t="shared" si="24"/>
        <v>0</v>
      </c>
      <c r="AU101" s="220">
        <f t="shared" si="24"/>
        <v>0</v>
      </c>
      <c r="AV101" s="220" t="e">
        <f t="shared" si="24"/>
        <v>#VALUE!</v>
      </c>
      <c r="AW101" s="220">
        <f t="shared" si="24"/>
        <v>0</v>
      </c>
      <c r="AX101" s="220">
        <f t="shared" si="24"/>
        <v>0</v>
      </c>
      <c r="AY101" s="220">
        <f t="shared" si="24"/>
        <v>0</v>
      </c>
      <c r="AZ101" s="220">
        <f t="shared" si="24"/>
        <v>0</v>
      </c>
      <c r="BA101" s="220">
        <f t="shared" si="24"/>
        <v>0</v>
      </c>
      <c r="BB101" s="220">
        <f t="shared" si="24"/>
        <v>0</v>
      </c>
      <c r="BC101" s="220">
        <f t="shared" si="24"/>
        <v>0</v>
      </c>
      <c r="BD101" s="220">
        <f t="shared" si="24"/>
        <v>0</v>
      </c>
      <c r="BE101" s="220">
        <f t="shared" si="24"/>
        <v>0</v>
      </c>
      <c r="BF101" s="251">
        <f>BF103+BF105+BF109+BF107</f>
        <v>0</v>
      </c>
      <c r="BH101" s="250"/>
    </row>
    <row r="102" spans="1:60" s="255" customFormat="1" ht="17.25" customHeight="1">
      <c r="A102" s="355"/>
      <c r="B102" s="254" t="s">
        <v>21</v>
      </c>
      <c r="C102" s="254" t="s">
        <v>22</v>
      </c>
      <c r="D102" s="224" t="s">
        <v>126</v>
      </c>
      <c r="E102" s="224">
        <f aca="true" t="shared" si="25" ref="E102:BE102">E104+E106+E110+E108</f>
        <v>0</v>
      </c>
      <c r="F102" s="224">
        <f t="shared" si="25"/>
        <v>0</v>
      </c>
      <c r="G102" s="224">
        <f t="shared" si="25"/>
        <v>0</v>
      </c>
      <c r="H102" s="224">
        <f t="shared" si="25"/>
        <v>0</v>
      </c>
      <c r="I102" s="224">
        <f t="shared" si="25"/>
        <v>0</v>
      </c>
      <c r="J102" s="224">
        <f t="shared" si="25"/>
        <v>0</v>
      </c>
      <c r="K102" s="224">
        <f t="shared" si="25"/>
        <v>0</v>
      </c>
      <c r="L102" s="224">
        <f t="shared" si="25"/>
        <v>0</v>
      </c>
      <c r="M102" s="224">
        <f t="shared" si="25"/>
        <v>0</v>
      </c>
      <c r="N102" s="224">
        <f t="shared" si="25"/>
        <v>0</v>
      </c>
      <c r="O102" s="224">
        <f t="shared" si="25"/>
        <v>0</v>
      </c>
      <c r="P102" s="224">
        <f t="shared" si="25"/>
        <v>0</v>
      </c>
      <c r="Q102" s="224">
        <f t="shared" si="25"/>
        <v>0</v>
      </c>
      <c r="R102" s="224">
        <f t="shared" si="25"/>
        <v>0</v>
      </c>
      <c r="S102" s="224">
        <f t="shared" si="25"/>
        <v>0</v>
      </c>
      <c r="T102" s="224">
        <f t="shared" si="25"/>
        <v>0</v>
      </c>
      <c r="U102" s="224">
        <f>U104+U106+U110+U108</f>
        <v>0</v>
      </c>
      <c r="V102" s="224">
        <f t="shared" si="25"/>
        <v>1</v>
      </c>
      <c r="W102" s="224">
        <f t="shared" si="25"/>
        <v>0</v>
      </c>
      <c r="X102" s="224">
        <f t="shared" si="25"/>
        <v>0</v>
      </c>
      <c r="Y102" s="224">
        <f t="shared" si="25"/>
        <v>0</v>
      </c>
      <c r="Z102" s="224">
        <f t="shared" si="25"/>
        <v>0</v>
      </c>
      <c r="AA102" s="224">
        <f t="shared" si="25"/>
        <v>0</v>
      </c>
      <c r="AB102" s="224">
        <f t="shared" si="25"/>
        <v>0</v>
      </c>
      <c r="AC102" s="224">
        <f>AC104+AC106+AC110+AC108</f>
        <v>0</v>
      </c>
      <c r="AD102" s="224">
        <f>AD104+AD106+AD110+AD108</f>
        <v>0</v>
      </c>
      <c r="AE102" s="224">
        <f t="shared" si="25"/>
        <v>0</v>
      </c>
      <c r="AF102" s="224">
        <f t="shared" si="25"/>
        <v>0</v>
      </c>
      <c r="AG102" s="224">
        <f t="shared" si="25"/>
        <v>0</v>
      </c>
      <c r="AH102" s="224">
        <f t="shared" si="25"/>
        <v>0</v>
      </c>
      <c r="AI102" s="224">
        <f t="shared" si="25"/>
        <v>0</v>
      </c>
      <c r="AJ102" s="224">
        <f t="shared" si="25"/>
        <v>0</v>
      </c>
      <c r="AK102" s="224">
        <f t="shared" si="25"/>
        <v>0</v>
      </c>
      <c r="AL102" s="224">
        <f t="shared" si="25"/>
        <v>0</v>
      </c>
      <c r="AM102" s="224">
        <f t="shared" si="24"/>
        <v>0</v>
      </c>
      <c r="AN102" s="224">
        <f t="shared" si="24"/>
        <v>0</v>
      </c>
      <c r="AO102" s="224">
        <f t="shared" si="24"/>
        <v>0</v>
      </c>
      <c r="AP102" s="224">
        <f t="shared" si="24"/>
        <v>0</v>
      </c>
      <c r="AQ102" s="224">
        <f t="shared" si="25"/>
        <v>0</v>
      </c>
      <c r="AR102" s="224">
        <f t="shared" si="25"/>
        <v>0</v>
      </c>
      <c r="AS102" s="224">
        <f t="shared" si="25"/>
        <v>0</v>
      </c>
      <c r="AT102" s="224">
        <f t="shared" si="25"/>
        <v>0</v>
      </c>
      <c r="AU102" s="224">
        <f t="shared" si="25"/>
        <v>0</v>
      </c>
      <c r="AV102" s="224">
        <f t="shared" si="25"/>
        <v>3</v>
      </c>
      <c r="AW102" s="224">
        <f t="shared" si="25"/>
        <v>0</v>
      </c>
      <c r="AX102" s="224">
        <f t="shared" si="25"/>
        <v>0</v>
      </c>
      <c r="AY102" s="224">
        <f t="shared" si="25"/>
        <v>0</v>
      </c>
      <c r="AZ102" s="224">
        <f t="shared" si="25"/>
        <v>0</v>
      </c>
      <c r="BA102" s="224">
        <f t="shared" si="25"/>
        <v>0</v>
      </c>
      <c r="BB102" s="224">
        <f t="shared" si="25"/>
        <v>0</v>
      </c>
      <c r="BC102" s="224">
        <f t="shared" si="25"/>
        <v>0</v>
      </c>
      <c r="BD102" s="224">
        <f t="shared" si="25"/>
        <v>0</v>
      </c>
      <c r="BE102" s="224">
        <f t="shared" si="25"/>
        <v>0</v>
      </c>
      <c r="BF102" s="252">
        <f>BF104+BF106+BF110+BF108</f>
        <v>4</v>
      </c>
      <c r="BH102" s="250"/>
    </row>
    <row r="103" spans="1:60" s="222" customFormat="1" ht="19.5" customHeight="1">
      <c r="A103" s="355"/>
      <c r="B103" s="226" t="s">
        <v>221</v>
      </c>
      <c r="C103" s="226" t="s">
        <v>24</v>
      </c>
      <c r="D103" s="226" t="s">
        <v>125</v>
      </c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>
        <v>0</v>
      </c>
      <c r="X103" s="226">
        <v>0</v>
      </c>
      <c r="Y103" s="226"/>
      <c r="Z103" s="226"/>
      <c r="AA103" s="226"/>
      <c r="AB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56"/>
      <c r="AP103" s="226"/>
      <c r="AQ103" s="226"/>
      <c r="AR103" s="226"/>
      <c r="AS103" s="226"/>
      <c r="AT103" s="226"/>
      <c r="AU103" s="220"/>
      <c r="AV103" s="220" t="s">
        <v>83</v>
      </c>
      <c r="AW103" s="220">
        <v>0</v>
      </c>
      <c r="AX103" s="220">
        <v>0</v>
      </c>
      <c r="AY103" s="220">
        <v>0</v>
      </c>
      <c r="AZ103" s="220">
        <v>0</v>
      </c>
      <c r="BA103" s="220">
        <v>0</v>
      </c>
      <c r="BB103" s="220">
        <v>0</v>
      </c>
      <c r="BC103" s="220">
        <v>0</v>
      </c>
      <c r="BD103" s="220">
        <v>0</v>
      </c>
      <c r="BE103" s="220">
        <v>0</v>
      </c>
      <c r="BF103" s="251">
        <f aca="true" t="shared" si="26" ref="BF103:BF110">SUM(E103:BE103)</f>
        <v>0</v>
      </c>
      <c r="BH103" s="250"/>
    </row>
    <row r="104" spans="1:62" s="255" customFormat="1" ht="19.5" customHeight="1">
      <c r="A104" s="355"/>
      <c r="B104" s="226"/>
      <c r="C104" s="226"/>
      <c r="D104" s="232" t="s">
        <v>126</v>
      </c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26"/>
      <c r="T104" s="232"/>
      <c r="U104" s="226"/>
      <c r="V104" s="232"/>
      <c r="W104" s="226">
        <v>0</v>
      </c>
      <c r="X104" s="226">
        <v>0</v>
      </c>
      <c r="Y104" s="232"/>
      <c r="Z104" s="232"/>
      <c r="AA104" s="232"/>
      <c r="AB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56"/>
      <c r="AP104" s="232"/>
      <c r="AQ104" s="232"/>
      <c r="AR104" s="232"/>
      <c r="AS104" s="232"/>
      <c r="AT104" s="232"/>
      <c r="AU104" s="224"/>
      <c r="AV104" s="224">
        <v>1</v>
      </c>
      <c r="AW104" s="220">
        <v>0</v>
      </c>
      <c r="AX104" s="220">
        <v>0</v>
      </c>
      <c r="AY104" s="220">
        <v>0</v>
      </c>
      <c r="AZ104" s="220">
        <v>0</v>
      </c>
      <c r="BA104" s="220">
        <v>0</v>
      </c>
      <c r="BB104" s="220">
        <v>0</v>
      </c>
      <c r="BC104" s="220">
        <v>0</v>
      </c>
      <c r="BD104" s="220">
        <v>0</v>
      </c>
      <c r="BE104" s="220">
        <v>0</v>
      </c>
      <c r="BF104" s="252">
        <f t="shared" si="26"/>
        <v>1</v>
      </c>
      <c r="BG104" s="255" t="s">
        <v>238</v>
      </c>
      <c r="BH104" s="250"/>
      <c r="BI104" s="257" t="s">
        <v>245</v>
      </c>
      <c r="BJ104" s="222"/>
    </row>
    <row r="105" spans="1:60" s="222" customFormat="1" ht="19.5" customHeight="1">
      <c r="A105" s="355"/>
      <c r="B105" s="226" t="s">
        <v>223</v>
      </c>
      <c r="C105" s="226" t="s">
        <v>27</v>
      </c>
      <c r="D105" s="226" t="s">
        <v>125</v>
      </c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>
        <v>0</v>
      </c>
      <c r="X105" s="226">
        <v>0</v>
      </c>
      <c r="Y105" s="226"/>
      <c r="Z105" s="226"/>
      <c r="AA105" s="226"/>
      <c r="AB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56"/>
      <c r="AP105" s="226"/>
      <c r="AQ105" s="226"/>
      <c r="AR105" s="226"/>
      <c r="AS105" s="226"/>
      <c r="AT105" s="226"/>
      <c r="AU105" s="220"/>
      <c r="AV105" s="226" t="s">
        <v>240</v>
      </c>
      <c r="AW105" s="220">
        <v>0</v>
      </c>
      <c r="AX105" s="220">
        <v>0</v>
      </c>
      <c r="AY105" s="220">
        <v>0</v>
      </c>
      <c r="AZ105" s="220">
        <v>0</v>
      </c>
      <c r="BA105" s="220">
        <v>0</v>
      </c>
      <c r="BB105" s="220">
        <v>0</v>
      </c>
      <c r="BC105" s="220">
        <v>0</v>
      </c>
      <c r="BD105" s="220">
        <v>0</v>
      </c>
      <c r="BE105" s="220">
        <v>0</v>
      </c>
      <c r="BF105" s="251">
        <f t="shared" si="26"/>
        <v>0</v>
      </c>
      <c r="BH105" s="250"/>
    </row>
    <row r="106" spans="1:60" s="255" customFormat="1" ht="19.5" customHeight="1">
      <c r="A106" s="355"/>
      <c r="B106" s="226"/>
      <c r="C106" s="232"/>
      <c r="D106" s="232" t="s">
        <v>126</v>
      </c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26"/>
      <c r="T106" s="232"/>
      <c r="U106" s="226"/>
      <c r="V106" s="232"/>
      <c r="W106" s="226">
        <v>0</v>
      </c>
      <c r="X106" s="226">
        <v>0</v>
      </c>
      <c r="Y106" s="232"/>
      <c r="Z106" s="232"/>
      <c r="AA106" s="232"/>
      <c r="AB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56"/>
      <c r="AP106" s="232"/>
      <c r="AQ106" s="232"/>
      <c r="AR106" s="232"/>
      <c r="AS106" s="232"/>
      <c r="AT106" s="232"/>
      <c r="AU106" s="224"/>
      <c r="AV106" s="227">
        <v>1</v>
      </c>
      <c r="AW106" s="220">
        <v>0</v>
      </c>
      <c r="AX106" s="220">
        <v>0</v>
      </c>
      <c r="AY106" s="220">
        <v>0</v>
      </c>
      <c r="AZ106" s="220">
        <v>0</v>
      </c>
      <c r="BA106" s="220">
        <v>0</v>
      </c>
      <c r="BB106" s="220">
        <v>0</v>
      </c>
      <c r="BC106" s="220">
        <v>0</v>
      </c>
      <c r="BD106" s="220">
        <v>0</v>
      </c>
      <c r="BE106" s="220">
        <v>0</v>
      </c>
      <c r="BF106" s="252">
        <f t="shared" si="26"/>
        <v>1</v>
      </c>
      <c r="BG106" s="237" t="s">
        <v>241</v>
      </c>
      <c r="BH106" s="250"/>
    </row>
    <row r="107" spans="1:60" s="255" customFormat="1" ht="19.5" customHeight="1">
      <c r="A107" s="355"/>
      <c r="B107" s="226" t="s">
        <v>222</v>
      </c>
      <c r="C107" s="226" t="s">
        <v>87</v>
      </c>
      <c r="D107" s="226" t="s">
        <v>125</v>
      </c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32"/>
      <c r="W107" s="226">
        <v>0</v>
      </c>
      <c r="X107" s="226">
        <v>0</v>
      </c>
      <c r="Y107" s="226"/>
      <c r="Z107" s="226"/>
      <c r="AA107" s="226"/>
      <c r="AB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56"/>
      <c r="AP107" s="231"/>
      <c r="AQ107" s="231"/>
      <c r="AR107" s="231"/>
      <c r="AS107" s="231"/>
      <c r="AT107" s="231"/>
      <c r="AU107" s="220"/>
      <c r="AV107" s="258" t="s">
        <v>83</v>
      </c>
      <c r="AW107" s="220">
        <v>0</v>
      </c>
      <c r="AX107" s="220">
        <v>0</v>
      </c>
      <c r="AY107" s="220">
        <v>0</v>
      </c>
      <c r="AZ107" s="220">
        <v>0</v>
      </c>
      <c r="BA107" s="220">
        <v>0</v>
      </c>
      <c r="BB107" s="220">
        <v>0</v>
      </c>
      <c r="BC107" s="220">
        <v>0</v>
      </c>
      <c r="BD107" s="220">
        <v>0</v>
      </c>
      <c r="BE107" s="220">
        <v>0</v>
      </c>
      <c r="BF107" s="251">
        <f t="shared" si="26"/>
        <v>0</v>
      </c>
      <c r="BH107" s="250"/>
    </row>
    <row r="108" spans="1:60" s="255" customFormat="1" ht="19.5" customHeight="1">
      <c r="A108" s="355"/>
      <c r="B108" s="226"/>
      <c r="C108" s="226"/>
      <c r="D108" s="232" t="s">
        <v>126</v>
      </c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26"/>
      <c r="T108" s="232"/>
      <c r="U108" s="226"/>
      <c r="V108" s="232"/>
      <c r="W108" s="226">
        <v>0</v>
      </c>
      <c r="X108" s="226">
        <v>0</v>
      </c>
      <c r="Y108" s="232"/>
      <c r="Z108" s="232"/>
      <c r="AA108" s="232"/>
      <c r="AB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56"/>
      <c r="AP108" s="232"/>
      <c r="AQ108" s="232"/>
      <c r="AR108" s="232"/>
      <c r="AS108" s="232"/>
      <c r="AT108" s="232"/>
      <c r="AU108" s="224"/>
      <c r="AV108" s="224">
        <v>1</v>
      </c>
      <c r="AW108" s="220">
        <v>0</v>
      </c>
      <c r="AX108" s="220">
        <v>0</v>
      </c>
      <c r="AY108" s="220">
        <v>0</v>
      </c>
      <c r="AZ108" s="220">
        <v>0</v>
      </c>
      <c r="BA108" s="220">
        <v>0</v>
      </c>
      <c r="BB108" s="220">
        <v>0</v>
      </c>
      <c r="BC108" s="220">
        <v>0</v>
      </c>
      <c r="BD108" s="220">
        <v>0</v>
      </c>
      <c r="BE108" s="220">
        <v>0</v>
      </c>
      <c r="BF108" s="252">
        <f t="shared" si="26"/>
        <v>1</v>
      </c>
      <c r="BG108" s="255" t="s">
        <v>238</v>
      </c>
      <c r="BH108" s="250"/>
    </row>
    <row r="109" spans="1:60" s="222" customFormat="1" ht="19.5" customHeight="1">
      <c r="A109" s="355"/>
      <c r="B109" s="226" t="s">
        <v>20</v>
      </c>
      <c r="C109" s="228" t="s">
        <v>174</v>
      </c>
      <c r="D109" s="226" t="s">
        <v>125</v>
      </c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 t="s">
        <v>240</v>
      </c>
      <c r="W109" s="226">
        <v>0</v>
      </c>
      <c r="X109" s="226">
        <v>0</v>
      </c>
      <c r="Y109" s="226"/>
      <c r="Z109" s="226"/>
      <c r="AA109" s="226"/>
      <c r="AB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56"/>
      <c r="AP109" s="226"/>
      <c r="AQ109" s="226"/>
      <c r="AR109" s="226"/>
      <c r="AS109" s="226"/>
      <c r="AT109" s="226"/>
      <c r="AU109" s="220"/>
      <c r="AV109" s="226"/>
      <c r="AW109" s="220">
        <v>0</v>
      </c>
      <c r="AX109" s="220">
        <v>0</v>
      </c>
      <c r="AY109" s="220">
        <v>0</v>
      </c>
      <c r="AZ109" s="220">
        <v>0</v>
      </c>
      <c r="BA109" s="220">
        <v>0</v>
      </c>
      <c r="BB109" s="220">
        <v>0</v>
      </c>
      <c r="BC109" s="220">
        <v>0</v>
      </c>
      <c r="BD109" s="220">
        <v>0</v>
      </c>
      <c r="BE109" s="220">
        <v>0</v>
      </c>
      <c r="BF109" s="251">
        <f t="shared" si="26"/>
        <v>0</v>
      </c>
      <c r="BH109" s="250"/>
    </row>
    <row r="110" spans="1:60" s="255" customFormat="1" ht="19.5" customHeight="1">
      <c r="A110" s="355"/>
      <c r="B110" s="226"/>
      <c r="C110" s="232"/>
      <c r="D110" s="232" t="s">
        <v>126</v>
      </c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26"/>
      <c r="T110" s="232"/>
      <c r="U110" s="226"/>
      <c r="V110" s="227">
        <v>1</v>
      </c>
      <c r="W110" s="226">
        <v>0</v>
      </c>
      <c r="X110" s="226">
        <v>0</v>
      </c>
      <c r="Y110" s="232"/>
      <c r="Z110" s="232"/>
      <c r="AA110" s="232"/>
      <c r="AB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56"/>
      <c r="AP110" s="232"/>
      <c r="AQ110" s="232"/>
      <c r="AR110" s="232"/>
      <c r="AS110" s="232"/>
      <c r="AT110" s="232"/>
      <c r="AU110" s="224"/>
      <c r="AV110" s="227"/>
      <c r="AW110" s="220">
        <v>0</v>
      </c>
      <c r="AX110" s="220">
        <v>0</v>
      </c>
      <c r="AY110" s="220">
        <v>0</v>
      </c>
      <c r="AZ110" s="220">
        <v>0</v>
      </c>
      <c r="BA110" s="220">
        <v>0</v>
      </c>
      <c r="BB110" s="220">
        <v>0</v>
      </c>
      <c r="BC110" s="220">
        <v>0</v>
      </c>
      <c r="BD110" s="220">
        <v>0</v>
      </c>
      <c r="BE110" s="220">
        <v>0</v>
      </c>
      <c r="BF110" s="252">
        <f t="shared" si="26"/>
        <v>1</v>
      </c>
      <c r="BG110" s="237" t="s">
        <v>241</v>
      </c>
      <c r="BH110" s="259"/>
    </row>
    <row r="111" spans="1:60" s="222" customFormat="1" ht="16.5" customHeight="1" hidden="1">
      <c r="A111" s="355"/>
      <c r="B111" s="342" t="s">
        <v>142</v>
      </c>
      <c r="C111" s="342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>
        <f aca="true" t="shared" si="27" ref="AW111:BF111">AW79</f>
        <v>0</v>
      </c>
      <c r="AX111" s="220">
        <f t="shared" si="27"/>
        <v>0</v>
      </c>
      <c r="AY111" s="220">
        <f t="shared" si="27"/>
        <v>0</v>
      </c>
      <c r="AZ111" s="220">
        <f t="shared" si="27"/>
        <v>0</v>
      </c>
      <c r="BA111" s="220">
        <f t="shared" si="27"/>
        <v>0</v>
      </c>
      <c r="BB111" s="220">
        <f t="shared" si="27"/>
        <v>0</v>
      </c>
      <c r="BC111" s="220">
        <f t="shared" si="27"/>
        <v>0</v>
      </c>
      <c r="BD111" s="220">
        <f t="shared" si="27"/>
        <v>0</v>
      </c>
      <c r="BE111" s="220">
        <f t="shared" si="27"/>
        <v>0</v>
      </c>
      <c r="BF111" s="260">
        <f t="shared" si="27"/>
        <v>0</v>
      </c>
      <c r="BH111" s="250"/>
    </row>
    <row r="112" spans="1:60" s="222" customFormat="1" ht="15.75" customHeight="1" hidden="1">
      <c r="A112" s="355"/>
      <c r="B112" s="346" t="s">
        <v>143</v>
      </c>
      <c r="C112" s="346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0"/>
      <c r="AZ112" s="220"/>
      <c r="BA112" s="220"/>
      <c r="BB112" s="220"/>
      <c r="BC112" s="220"/>
      <c r="BD112" s="220"/>
      <c r="BE112" s="220"/>
      <c r="BF112" s="260"/>
      <c r="BH112" s="250"/>
    </row>
    <row r="113" spans="1:60" s="222" customFormat="1" ht="32.25" customHeight="1" hidden="1">
      <c r="A113" s="355"/>
      <c r="B113" s="347" t="s">
        <v>144</v>
      </c>
      <c r="C113" s="347"/>
      <c r="D113" s="236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>
        <f aca="true" t="shared" si="28" ref="AW113:BF113">AW80</f>
        <v>0</v>
      </c>
      <c r="AX113" s="220">
        <f t="shared" si="28"/>
        <v>0</v>
      </c>
      <c r="AY113" s="220">
        <f t="shared" si="28"/>
        <v>0</v>
      </c>
      <c r="AZ113" s="220">
        <f t="shared" si="28"/>
        <v>0</v>
      </c>
      <c r="BA113" s="220">
        <f t="shared" si="28"/>
        <v>0</v>
      </c>
      <c r="BB113" s="220">
        <f t="shared" si="28"/>
        <v>0</v>
      </c>
      <c r="BC113" s="220">
        <f t="shared" si="28"/>
        <v>0</v>
      </c>
      <c r="BD113" s="220">
        <f t="shared" si="28"/>
        <v>0</v>
      </c>
      <c r="BE113" s="220">
        <f t="shared" si="28"/>
        <v>0</v>
      </c>
      <c r="BF113" s="260">
        <f t="shared" si="28"/>
        <v>9</v>
      </c>
      <c r="BH113" s="250"/>
    </row>
    <row r="114" spans="1:60" s="222" customFormat="1" ht="16.5" customHeight="1" hidden="1">
      <c r="A114" s="355"/>
      <c r="B114" s="347" t="s">
        <v>145</v>
      </c>
      <c r="C114" s="347"/>
      <c r="D114" s="236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>
        <f aca="true" t="shared" si="29" ref="AW114:BF114">AW111+AW113</f>
        <v>0</v>
      </c>
      <c r="AX114" s="220">
        <f t="shared" si="29"/>
        <v>0</v>
      </c>
      <c r="AY114" s="220">
        <f t="shared" si="29"/>
        <v>0</v>
      </c>
      <c r="AZ114" s="220">
        <f t="shared" si="29"/>
        <v>0</v>
      </c>
      <c r="BA114" s="220">
        <f t="shared" si="29"/>
        <v>0</v>
      </c>
      <c r="BB114" s="220">
        <f t="shared" si="29"/>
        <v>0</v>
      </c>
      <c r="BC114" s="220">
        <f t="shared" si="29"/>
        <v>0</v>
      </c>
      <c r="BD114" s="220">
        <f t="shared" si="29"/>
        <v>0</v>
      </c>
      <c r="BE114" s="220">
        <f t="shared" si="29"/>
        <v>0</v>
      </c>
      <c r="BF114" s="260">
        <f t="shared" si="29"/>
        <v>9</v>
      </c>
      <c r="BH114" s="250"/>
    </row>
    <row r="115" spans="1:60" s="222" customFormat="1" ht="12.75" customHeight="1" hidden="1">
      <c r="A115" s="355"/>
      <c r="BF115" s="261"/>
      <c r="BH115" s="250"/>
    </row>
    <row r="116" spans="1:60" s="222" customFormat="1" ht="12.75" hidden="1">
      <c r="A116" s="355"/>
      <c r="C116" s="220"/>
      <c r="D116" s="220" t="s">
        <v>125</v>
      </c>
      <c r="E116" s="220">
        <f aca="true" t="shared" si="30" ref="E116:BF117">E118+E120+E122+E124+E126+E128+E130</f>
        <v>0</v>
      </c>
      <c r="F116" s="220">
        <f t="shared" si="30"/>
        <v>0</v>
      </c>
      <c r="G116" s="220">
        <f t="shared" si="30"/>
        <v>0</v>
      </c>
      <c r="H116" s="220">
        <f t="shared" si="30"/>
        <v>0</v>
      </c>
      <c r="I116" s="220">
        <f t="shared" si="30"/>
        <v>0</v>
      </c>
      <c r="J116" s="220">
        <f t="shared" si="30"/>
        <v>0</v>
      </c>
      <c r="K116" s="220">
        <f t="shared" si="30"/>
        <v>0</v>
      </c>
      <c r="L116" s="220">
        <f t="shared" si="30"/>
        <v>0</v>
      </c>
      <c r="M116" s="220">
        <f t="shared" si="30"/>
        <v>0</v>
      </c>
      <c r="N116" s="220">
        <f t="shared" si="30"/>
        <v>0</v>
      </c>
      <c r="O116" s="220">
        <f t="shared" si="30"/>
        <v>0</v>
      </c>
      <c r="P116" s="220">
        <f t="shared" si="30"/>
        <v>0</v>
      </c>
      <c r="Q116" s="220">
        <f t="shared" si="30"/>
        <v>0</v>
      </c>
      <c r="R116" s="220">
        <f t="shared" si="30"/>
        <v>0</v>
      </c>
      <c r="S116" s="220">
        <f t="shared" si="30"/>
        <v>0</v>
      </c>
      <c r="T116" s="220">
        <f t="shared" si="30"/>
        <v>0</v>
      </c>
      <c r="U116" s="220">
        <f t="shared" si="30"/>
        <v>0</v>
      </c>
      <c r="V116" s="220" t="e">
        <f t="shared" si="30"/>
        <v>#VALUE!</v>
      </c>
      <c r="W116" s="220">
        <f t="shared" si="30"/>
        <v>0</v>
      </c>
      <c r="X116" s="220">
        <f t="shared" si="30"/>
        <v>0</v>
      </c>
      <c r="Y116" s="220">
        <f>Y118+Y120+Y122+Y124+Y126+Y128+Y130</f>
        <v>0</v>
      </c>
      <c r="Z116" s="220">
        <f t="shared" si="30"/>
        <v>0</v>
      </c>
      <c r="AA116" s="220">
        <f t="shared" si="30"/>
        <v>0</v>
      </c>
      <c r="AB116" s="220">
        <f t="shared" si="30"/>
        <v>0</v>
      </c>
      <c r="AC116" s="220">
        <f t="shared" si="30"/>
        <v>0</v>
      </c>
      <c r="AD116" s="220">
        <f t="shared" si="30"/>
        <v>0</v>
      </c>
      <c r="AE116" s="220">
        <f t="shared" si="30"/>
        <v>0</v>
      </c>
      <c r="AF116" s="220">
        <f t="shared" si="30"/>
        <v>0</v>
      </c>
      <c r="AG116" s="220">
        <f t="shared" si="30"/>
        <v>0</v>
      </c>
      <c r="AH116" s="220">
        <f t="shared" si="30"/>
        <v>0</v>
      </c>
      <c r="AI116" s="220">
        <f t="shared" si="30"/>
        <v>0</v>
      </c>
      <c r="AJ116" s="220">
        <f t="shared" si="30"/>
        <v>0</v>
      </c>
      <c r="AK116" s="220">
        <f t="shared" si="30"/>
        <v>0</v>
      </c>
      <c r="AL116" s="220">
        <f t="shared" si="30"/>
        <v>0</v>
      </c>
      <c r="AM116" s="220">
        <f t="shared" si="30"/>
        <v>0</v>
      </c>
      <c r="AN116" s="220">
        <f t="shared" si="30"/>
        <v>0</v>
      </c>
      <c r="AO116" s="220">
        <f>AO118+AO120+AO122+AO124+AO126+AO128+AO130</f>
        <v>0</v>
      </c>
      <c r="AP116" s="220">
        <f>AP118+AP120+AP122+AP124+AP126+AP128+AP130</f>
        <v>0</v>
      </c>
      <c r="AQ116" s="220">
        <f t="shared" si="30"/>
        <v>0</v>
      </c>
      <c r="AR116" s="220">
        <f t="shared" si="30"/>
        <v>0</v>
      </c>
      <c r="AS116" s="220">
        <f t="shared" si="30"/>
        <v>0</v>
      </c>
      <c r="AT116" s="220">
        <f t="shared" si="30"/>
        <v>0</v>
      </c>
      <c r="AU116" s="220">
        <f t="shared" si="30"/>
        <v>0</v>
      </c>
      <c r="AV116" s="220" t="e">
        <f t="shared" si="30"/>
        <v>#VALUE!</v>
      </c>
      <c r="AW116" s="220">
        <f t="shared" si="30"/>
        <v>0</v>
      </c>
      <c r="AX116" s="220">
        <f t="shared" si="30"/>
        <v>0</v>
      </c>
      <c r="AY116" s="220">
        <f t="shared" si="30"/>
        <v>0</v>
      </c>
      <c r="AZ116" s="220">
        <f t="shared" si="30"/>
        <v>0</v>
      </c>
      <c r="BA116" s="220">
        <f t="shared" si="30"/>
        <v>0</v>
      </c>
      <c r="BB116" s="220">
        <f t="shared" si="30"/>
        <v>0</v>
      </c>
      <c r="BC116" s="220">
        <f t="shared" si="30"/>
        <v>0</v>
      </c>
      <c r="BD116" s="220">
        <f t="shared" si="30"/>
        <v>0</v>
      </c>
      <c r="BE116" s="220">
        <f t="shared" si="30"/>
        <v>0</v>
      </c>
      <c r="BF116" s="260">
        <f t="shared" si="30"/>
        <v>0</v>
      </c>
      <c r="BH116" s="250"/>
    </row>
    <row r="117" spans="1:60" s="222" customFormat="1" ht="13.5">
      <c r="A117" s="355"/>
      <c r="B117" s="220" t="s">
        <v>135</v>
      </c>
      <c r="C117" s="238" t="s">
        <v>246</v>
      </c>
      <c r="D117" s="224" t="s">
        <v>126</v>
      </c>
      <c r="E117" s="220">
        <f t="shared" si="30"/>
        <v>0</v>
      </c>
      <c r="F117" s="220">
        <f t="shared" si="30"/>
        <v>0</v>
      </c>
      <c r="G117" s="220">
        <f t="shared" si="30"/>
        <v>0</v>
      </c>
      <c r="H117" s="220">
        <f t="shared" si="30"/>
        <v>0</v>
      </c>
      <c r="I117" s="220">
        <f t="shared" si="30"/>
        <v>0</v>
      </c>
      <c r="J117" s="220">
        <f t="shared" si="30"/>
        <v>0</v>
      </c>
      <c r="K117" s="220">
        <f t="shared" si="30"/>
        <v>0</v>
      </c>
      <c r="L117" s="220">
        <f t="shared" si="30"/>
        <v>0</v>
      </c>
      <c r="M117" s="220">
        <f t="shared" si="30"/>
        <v>0</v>
      </c>
      <c r="N117" s="220">
        <f t="shared" si="30"/>
        <v>0</v>
      </c>
      <c r="O117" s="220">
        <f t="shared" si="30"/>
        <v>0</v>
      </c>
      <c r="P117" s="220">
        <f t="shared" si="30"/>
        <v>0</v>
      </c>
      <c r="Q117" s="220">
        <f t="shared" si="30"/>
        <v>0</v>
      </c>
      <c r="R117" s="220">
        <f t="shared" si="30"/>
        <v>0</v>
      </c>
      <c r="S117" s="220">
        <f t="shared" si="30"/>
        <v>0</v>
      </c>
      <c r="T117" s="220">
        <f t="shared" si="30"/>
        <v>0</v>
      </c>
      <c r="U117" s="220">
        <f t="shared" si="30"/>
        <v>0</v>
      </c>
      <c r="V117" s="220">
        <f t="shared" si="30"/>
        <v>4</v>
      </c>
      <c r="W117" s="220">
        <f t="shared" si="30"/>
        <v>0</v>
      </c>
      <c r="X117" s="220">
        <f t="shared" si="30"/>
        <v>0</v>
      </c>
      <c r="Y117" s="220">
        <f t="shared" si="30"/>
        <v>0</v>
      </c>
      <c r="Z117" s="220">
        <f t="shared" si="30"/>
        <v>0</v>
      </c>
      <c r="AA117" s="220">
        <f t="shared" si="30"/>
        <v>0</v>
      </c>
      <c r="AB117" s="220">
        <f t="shared" si="30"/>
        <v>0</v>
      </c>
      <c r="AC117" s="220">
        <f t="shared" si="30"/>
        <v>0</v>
      </c>
      <c r="AD117" s="220">
        <f t="shared" si="30"/>
        <v>0</v>
      </c>
      <c r="AE117" s="220">
        <f t="shared" si="30"/>
        <v>0</v>
      </c>
      <c r="AF117" s="220">
        <f t="shared" si="30"/>
        <v>0</v>
      </c>
      <c r="AG117" s="220">
        <f t="shared" si="30"/>
        <v>0</v>
      </c>
      <c r="AH117" s="220">
        <f t="shared" si="30"/>
        <v>0</v>
      </c>
      <c r="AI117" s="220">
        <f t="shared" si="30"/>
        <v>0</v>
      </c>
      <c r="AJ117" s="220">
        <f t="shared" si="30"/>
        <v>0</v>
      </c>
      <c r="AK117" s="220">
        <f t="shared" si="30"/>
        <v>0</v>
      </c>
      <c r="AL117" s="220">
        <f t="shared" si="30"/>
        <v>0</v>
      </c>
      <c r="AM117" s="220">
        <f t="shared" si="30"/>
        <v>0</v>
      </c>
      <c r="AN117" s="220">
        <f t="shared" si="30"/>
        <v>0</v>
      </c>
      <c r="AO117" s="220">
        <f>AO119+AO121+AO123+AO125+AO127+AO129+AO131</f>
        <v>0</v>
      </c>
      <c r="AP117" s="220">
        <f>AP119+AP121+AP123+AP125+AP127+AP129+AP131</f>
        <v>0</v>
      </c>
      <c r="AQ117" s="220">
        <f t="shared" si="30"/>
        <v>0</v>
      </c>
      <c r="AR117" s="220">
        <f t="shared" si="30"/>
        <v>0</v>
      </c>
      <c r="AS117" s="220">
        <f t="shared" si="30"/>
        <v>0</v>
      </c>
      <c r="AT117" s="220">
        <f t="shared" si="30"/>
        <v>0</v>
      </c>
      <c r="AU117" s="220">
        <f t="shared" si="30"/>
        <v>0</v>
      </c>
      <c r="AV117" s="220">
        <f t="shared" si="30"/>
        <v>2</v>
      </c>
      <c r="AW117" s="220">
        <f t="shared" si="30"/>
        <v>0</v>
      </c>
      <c r="AX117" s="220">
        <f t="shared" si="30"/>
        <v>0</v>
      </c>
      <c r="AY117" s="220">
        <f t="shared" si="30"/>
        <v>0</v>
      </c>
      <c r="AZ117" s="220">
        <f t="shared" si="30"/>
        <v>0</v>
      </c>
      <c r="BA117" s="220">
        <f t="shared" si="30"/>
        <v>0</v>
      </c>
      <c r="BB117" s="220">
        <f t="shared" si="30"/>
        <v>0</v>
      </c>
      <c r="BC117" s="220">
        <f t="shared" si="30"/>
        <v>0</v>
      </c>
      <c r="BD117" s="220">
        <f t="shared" si="30"/>
        <v>0</v>
      </c>
      <c r="BE117" s="220">
        <f t="shared" si="30"/>
        <v>0</v>
      </c>
      <c r="BF117" s="260">
        <f t="shared" si="30"/>
        <v>6</v>
      </c>
      <c r="BH117" s="250"/>
    </row>
    <row r="118" spans="1:60" s="222" customFormat="1" ht="15">
      <c r="A118" s="355"/>
      <c r="B118" s="223" t="s">
        <v>138</v>
      </c>
      <c r="C118" s="239" t="s">
        <v>175</v>
      </c>
      <c r="D118" s="220" t="s">
        <v>125</v>
      </c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6"/>
      <c r="V118" s="220" t="s">
        <v>83</v>
      </c>
      <c r="W118" s="226">
        <v>0</v>
      </c>
      <c r="X118" s="226">
        <v>0</v>
      </c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>
        <v>0</v>
      </c>
      <c r="AX118" s="220">
        <v>0</v>
      </c>
      <c r="AY118" s="220">
        <v>0</v>
      </c>
      <c r="AZ118" s="220">
        <v>0</v>
      </c>
      <c r="BA118" s="220">
        <v>0</v>
      </c>
      <c r="BB118" s="220">
        <v>0</v>
      </c>
      <c r="BC118" s="220">
        <v>0</v>
      </c>
      <c r="BD118" s="220">
        <v>0</v>
      </c>
      <c r="BE118" s="220">
        <v>0</v>
      </c>
      <c r="BF118" s="251">
        <f>SUM(E118:BE118)</f>
        <v>0</v>
      </c>
      <c r="BH118" s="250"/>
    </row>
    <row r="119" spans="1:60" s="222" customFormat="1" ht="12.75">
      <c r="A119" s="355"/>
      <c r="B119" s="223"/>
      <c r="D119" s="224" t="s">
        <v>126</v>
      </c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6"/>
      <c r="V119" s="220">
        <v>1</v>
      </c>
      <c r="W119" s="226">
        <v>0</v>
      </c>
      <c r="X119" s="226">
        <v>0</v>
      </c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>
        <v>0</v>
      </c>
      <c r="AX119" s="220">
        <v>0</v>
      </c>
      <c r="AY119" s="220">
        <v>0</v>
      </c>
      <c r="AZ119" s="220">
        <v>0</v>
      </c>
      <c r="BA119" s="220">
        <v>0</v>
      </c>
      <c r="BB119" s="220">
        <v>0</v>
      </c>
      <c r="BC119" s="220">
        <v>0</v>
      </c>
      <c r="BD119" s="220">
        <v>0</v>
      </c>
      <c r="BE119" s="220">
        <v>0</v>
      </c>
      <c r="BF119" s="251">
        <f>SUM(E119:BE119)</f>
        <v>1</v>
      </c>
      <c r="BG119" s="222" t="s">
        <v>238</v>
      </c>
      <c r="BH119" s="250"/>
    </row>
    <row r="120" spans="1:60" s="222" customFormat="1" ht="15">
      <c r="A120" s="355"/>
      <c r="B120" s="223" t="s">
        <v>147</v>
      </c>
      <c r="C120" s="240" t="s">
        <v>176</v>
      </c>
      <c r="D120" s="220" t="s">
        <v>125</v>
      </c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6"/>
      <c r="V120" s="220" t="s">
        <v>240</v>
      </c>
      <c r="W120" s="226">
        <v>0</v>
      </c>
      <c r="X120" s="226">
        <v>0</v>
      </c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>
        <v>0</v>
      </c>
      <c r="AX120" s="220">
        <v>0</v>
      </c>
      <c r="AY120" s="220">
        <v>0</v>
      </c>
      <c r="AZ120" s="220">
        <v>0</v>
      </c>
      <c r="BA120" s="220">
        <v>0</v>
      </c>
      <c r="BB120" s="220">
        <v>0</v>
      </c>
      <c r="BC120" s="220">
        <v>0</v>
      </c>
      <c r="BD120" s="220">
        <v>0</v>
      </c>
      <c r="BE120" s="220">
        <v>0</v>
      </c>
      <c r="BF120" s="252">
        <f>SUM(E120:BE120)</f>
        <v>0</v>
      </c>
      <c r="BH120" s="250"/>
    </row>
    <row r="121" spans="1:60" s="222" customFormat="1" ht="12.75">
      <c r="A121" s="355"/>
      <c r="D121" s="224" t="s">
        <v>126</v>
      </c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6"/>
      <c r="V121" s="220">
        <v>1</v>
      </c>
      <c r="W121" s="226">
        <v>0</v>
      </c>
      <c r="X121" s="226">
        <v>0</v>
      </c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>
        <v>0</v>
      </c>
      <c r="AX121" s="220">
        <v>0</v>
      </c>
      <c r="AY121" s="220">
        <v>0</v>
      </c>
      <c r="AZ121" s="220">
        <v>0</v>
      </c>
      <c r="BA121" s="220">
        <v>0</v>
      </c>
      <c r="BB121" s="220">
        <v>0</v>
      </c>
      <c r="BC121" s="220">
        <v>0</v>
      </c>
      <c r="BD121" s="220">
        <v>0</v>
      </c>
      <c r="BE121" s="220">
        <v>0</v>
      </c>
      <c r="BF121" s="251">
        <f aca="true" t="shared" si="31" ref="BF121:BF169">SUM(E121:BE121)</f>
        <v>1</v>
      </c>
      <c r="BG121" s="222" t="s">
        <v>241</v>
      </c>
      <c r="BH121" s="250"/>
    </row>
    <row r="122" spans="1:60" s="222" customFormat="1" ht="15">
      <c r="A122" s="355"/>
      <c r="B122" s="223" t="s">
        <v>148</v>
      </c>
      <c r="C122" s="239" t="s">
        <v>177</v>
      </c>
      <c r="D122" s="220" t="s">
        <v>125</v>
      </c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6"/>
      <c r="V122" s="220"/>
      <c r="W122" s="226">
        <v>0</v>
      </c>
      <c r="X122" s="226">
        <v>0</v>
      </c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>
        <v>0</v>
      </c>
      <c r="AX122" s="220">
        <v>0</v>
      </c>
      <c r="AY122" s="220">
        <v>0</v>
      </c>
      <c r="AZ122" s="220">
        <v>0</v>
      </c>
      <c r="BA122" s="220">
        <v>0</v>
      </c>
      <c r="BB122" s="220">
        <v>0</v>
      </c>
      <c r="BC122" s="220">
        <v>0</v>
      </c>
      <c r="BD122" s="220">
        <v>0</v>
      </c>
      <c r="BE122" s="220">
        <v>0</v>
      </c>
      <c r="BF122" s="251">
        <f t="shared" si="31"/>
        <v>0</v>
      </c>
      <c r="BH122" s="250"/>
    </row>
    <row r="123" spans="1:60" s="222" customFormat="1" ht="12.75">
      <c r="A123" s="355"/>
      <c r="D123" s="224" t="s">
        <v>126</v>
      </c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6"/>
      <c r="V123" s="220"/>
      <c r="W123" s="226">
        <v>0</v>
      </c>
      <c r="X123" s="226">
        <v>0</v>
      </c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>
        <v>0</v>
      </c>
      <c r="AX123" s="220">
        <v>0</v>
      </c>
      <c r="AY123" s="220">
        <v>0</v>
      </c>
      <c r="AZ123" s="220">
        <v>0</v>
      </c>
      <c r="BA123" s="220">
        <v>0</v>
      </c>
      <c r="BB123" s="220">
        <v>0</v>
      </c>
      <c r="BC123" s="220">
        <v>0</v>
      </c>
      <c r="BD123" s="220">
        <v>0</v>
      </c>
      <c r="BE123" s="220">
        <v>0</v>
      </c>
      <c r="BF123" s="251">
        <f t="shared" si="31"/>
        <v>0</v>
      </c>
      <c r="BH123" s="250"/>
    </row>
    <row r="124" spans="1:60" s="222" customFormat="1" ht="15">
      <c r="A124" s="355"/>
      <c r="B124" s="241" t="s">
        <v>149</v>
      </c>
      <c r="C124" s="242" t="s">
        <v>178</v>
      </c>
      <c r="D124" s="220" t="s">
        <v>125</v>
      </c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6"/>
      <c r="V124" s="220"/>
      <c r="W124" s="226">
        <v>0</v>
      </c>
      <c r="X124" s="226">
        <v>0</v>
      </c>
      <c r="Y124" s="220"/>
      <c r="Z124" s="220"/>
      <c r="AA124" s="220"/>
      <c r="AB124" s="220"/>
      <c r="AC124" s="220"/>
      <c r="AD124" s="220"/>
      <c r="AE124" s="220"/>
      <c r="AF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 t="s">
        <v>83</v>
      </c>
      <c r="AW124" s="220">
        <v>0</v>
      </c>
      <c r="AX124" s="220">
        <v>0</v>
      </c>
      <c r="AY124" s="220">
        <v>0</v>
      </c>
      <c r="AZ124" s="220">
        <v>0</v>
      </c>
      <c r="BA124" s="220">
        <v>0</v>
      </c>
      <c r="BB124" s="220">
        <v>0</v>
      </c>
      <c r="BC124" s="220">
        <v>0</v>
      </c>
      <c r="BD124" s="220">
        <v>0</v>
      </c>
      <c r="BE124" s="220">
        <v>0</v>
      </c>
      <c r="BF124" s="251">
        <f t="shared" si="31"/>
        <v>0</v>
      </c>
      <c r="BH124" s="250"/>
    </row>
    <row r="125" spans="1:60" s="222" customFormat="1" ht="12.75">
      <c r="A125" s="355"/>
      <c r="D125" s="224" t="s">
        <v>126</v>
      </c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6"/>
      <c r="V125" s="220"/>
      <c r="W125" s="226">
        <v>0</v>
      </c>
      <c r="X125" s="226">
        <v>0</v>
      </c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0"/>
      <c r="AP125" s="220"/>
      <c r="AQ125" s="220"/>
      <c r="AR125" s="220"/>
      <c r="AS125" s="220"/>
      <c r="AT125" s="220"/>
      <c r="AU125" s="220"/>
      <c r="AV125" s="220">
        <v>1</v>
      </c>
      <c r="AW125" s="220">
        <v>0</v>
      </c>
      <c r="AX125" s="220">
        <v>0</v>
      </c>
      <c r="AY125" s="220">
        <v>0</v>
      </c>
      <c r="AZ125" s="220">
        <v>0</v>
      </c>
      <c r="BA125" s="220">
        <v>0</v>
      </c>
      <c r="BB125" s="220">
        <v>0</v>
      </c>
      <c r="BC125" s="220">
        <v>0</v>
      </c>
      <c r="BD125" s="220">
        <v>0</v>
      </c>
      <c r="BE125" s="220">
        <v>0</v>
      </c>
      <c r="BF125" s="251">
        <f t="shared" si="31"/>
        <v>1</v>
      </c>
      <c r="BG125" s="222" t="s">
        <v>238</v>
      </c>
      <c r="BH125" s="250"/>
    </row>
    <row r="126" spans="1:60" s="222" customFormat="1" ht="15">
      <c r="A126" s="355"/>
      <c r="B126" s="223" t="s">
        <v>150</v>
      </c>
      <c r="C126" s="239" t="s">
        <v>179</v>
      </c>
      <c r="D126" s="220" t="s">
        <v>125</v>
      </c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6"/>
      <c r="V126" s="220" t="s">
        <v>240</v>
      </c>
      <c r="W126" s="226">
        <v>0</v>
      </c>
      <c r="X126" s="226">
        <v>0</v>
      </c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>
        <v>0</v>
      </c>
      <c r="AX126" s="220">
        <v>0</v>
      </c>
      <c r="AY126" s="220">
        <v>0</v>
      </c>
      <c r="AZ126" s="220">
        <v>0</v>
      </c>
      <c r="BA126" s="220">
        <v>0</v>
      </c>
      <c r="BB126" s="220">
        <v>0</v>
      </c>
      <c r="BC126" s="220">
        <v>0</v>
      </c>
      <c r="BD126" s="220">
        <v>0</v>
      </c>
      <c r="BE126" s="220">
        <v>0</v>
      </c>
      <c r="BF126" s="251">
        <f t="shared" si="31"/>
        <v>0</v>
      </c>
      <c r="BH126" s="250"/>
    </row>
    <row r="127" spans="1:60" s="222" customFormat="1" ht="12.75">
      <c r="A127" s="355"/>
      <c r="B127" s="220"/>
      <c r="D127" s="224" t="s">
        <v>126</v>
      </c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6"/>
      <c r="V127" s="220">
        <v>1</v>
      </c>
      <c r="W127" s="226">
        <v>0</v>
      </c>
      <c r="X127" s="226">
        <v>0</v>
      </c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>
        <v>0</v>
      </c>
      <c r="AX127" s="220">
        <v>0</v>
      </c>
      <c r="AY127" s="220">
        <v>0</v>
      </c>
      <c r="AZ127" s="220">
        <v>0</v>
      </c>
      <c r="BA127" s="220">
        <v>0</v>
      </c>
      <c r="BB127" s="220">
        <v>0</v>
      </c>
      <c r="BC127" s="220">
        <v>0</v>
      </c>
      <c r="BD127" s="220">
        <v>0</v>
      </c>
      <c r="BE127" s="220">
        <v>0</v>
      </c>
      <c r="BF127" s="251">
        <f t="shared" si="31"/>
        <v>1</v>
      </c>
      <c r="BG127" s="222" t="s">
        <v>241</v>
      </c>
      <c r="BH127" s="250"/>
    </row>
    <row r="128" spans="1:60" s="222" customFormat="1" ht="15">
      <c r="A128" s="355"/>
      <c r="B128" s="223" t="s">
        <v>151</v>
      </c>
      <c r="C128" s="239" t="s">
        <v>180</v>
      </c>
      <c r="D128" s="220" t="s">
        <v>125</v>
      </c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6"/>
      <c r="V128" s="220" t="s">
        <v>240</v>
      </c>
      <c r="W128" s="226">
        <v>0</v>
      </c>
      <c r="X128" s="226">
        <v>0</v>
      </c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>
        <v>0</v>
      </c>
      <c r="AX128" s="220">
        <v>0</v>
      </c>
      <c r="AY128" s="220">
        <v>0</v>
      </c>
      <c r="AZ128" s="220">
        <v>0</v>
      </c>
      <c r="BA128" s="220">
        <v>0</v>
      </c>
      <c r="BB128" s="220">
        <v>0</v>
      </c>
      <c r="BC128" s="220">
        <v>0</v>
      </c>
      <c r="BD128" s="220">
        <v>0</v>
      </c>
      <c r="BE128" s="220">
        <v>0</v>
      </c>
      <c r="BF128" s="251">
        <f t="shared" si="31"/>
        <v>0</v>
      </c>
      <c r="BH128" s="250"/>
    </row>
    <row r="129" spans="1:60" s="222" customFormat="1" ht="12.75">
      <c r="A129" s="355"/>
      <c r="B129" s="220"/>
      <c r="D129" s="224" t="s">
        <v>126</v>
      </c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6"/>
      <c r="V129" s="220">
        <v>1</v>
      </c>
      <c r="W129" s="226">
        <v>0</v>
      </c>
      <c r="X129" s="226">
        <v>0</v>
      </c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220"/>
      <c r="AV129" s="220"/>
      <c r="AW129" s="220">
        <v>0</v>
      </c>
      <c r="AX129" s="220">
        <v>0</v>
      </c>
      <c r="AY129" s="220">
        <v>0</v>
      </c>
      <c r="AZ129" s="220">
        <v>0</v>
      </c>
      <c r="BA129" s="220">
        <v>0</v>
      </c>
      <c r="BB129" s="220">
        <v>0</v>
      </c>
      <c r="BC129" s="220">
        <v>0</v>
      </c>
      <c r="BD129" s="220">
        <v>0</v>
      </c>
      <c r="BE129" s="220">
        <v>0</v>
      </c>
      <c r="BF129" s="251">
        <f t="shared" si="31"/>
        <v>1</v>
      </c>
      <c r="BG129" s="222" t="s">
        <v>241</v>
      </c>
      <c r="BH129" s="250"/>
    </row>
    <row r="130" spans="1:60" s="222" customFormat="1" ht="12.75">
      <c r="A130" s="355"/>
      <c r="B130" s="223" t="s">
        <v>247</v>
      </c>
      <c r="C130" s="243" t="s">
        <v>31</v>
      </c>
      <c r="D130" s="220" t="s">
        <v>125</v>
      </c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6"/>
      <c r="V130" s="220"/>
      <c r="W130" s="226">
        <v>0</v>
      </c>
      <c r="X130" s="226">
        <v>0</v>
      </c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0"/>
      <c r="AK130" s="220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6" t="s">
        <v>240</v>
      </c>
      <c r="AW130" s="220">
        <v>0</v>
      </c>
      <c r="AX130" s="220">
        <v>0</v>
      </c>
      <c r="AY130" s="220">
        <v>0</v>
      </c>
      <c r="AZ130" s="220">
        <v>0</v>
      </c>
      <c r="BA130" s="220">
        <v>0</v>
      </c>
      <c r="BB130" s="220">
        <v>0</v>
      </c>
      <c r="BC130" s="220">
        <v>0</v>
      </c>
      <c r="BD130" s="220">
        <v>0</v>
      </c>
      <c r="BE130" s="220">
        <v>0</v>
      </c>
      <c r="BF130" s="251">
        <f t="shared" si="31"/>
        <v>0</v>
      </c>
      <c r="BH130" s="250"/>
    </row>
    <row r="131" spans="1:60" s="222" customFormat="1" ht="12.75">
      <c r="A131" s="355"/>
      <c r="D131" s="224" t="s">
        <v>126</v>
      </c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6"/>
      <c r="V131" s="220"/>
      <c r="W131" s="226">
        <v>0</v>
      </c>
      <c r="X131" s="226">
        <v>0</v>
      </c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7">
        <v>1</v>
      </c>
      <c r="AW131" s="220">
        <v>0</v>
      </c>
      <c r="AX131" s="220">
        <v>0</v>
      </c>
      <c r="AY131" s="220">
        <v>0</v>
      </c>
      <c r="AZ131" s="220">
        <v>0</v>
      </c>
      <c r="BA131" s="220">
        <v>0</v>
      </c>
      <c r="BB131" s="220">
        <v>0</v>
      </c>
      <c r="BC131" s="220">
        <v>0</v>
      </c>
      <c r="BD131" s="220">
        <v>0</v>
      </c>
      <c r="BE131" s="220">
        <v>0</v>
      </c>
      <c r="BF131" s="251">
        <f t="shared" si="31"/>
        <v>1</v>
      </c>
      <c r="BG131" s="237" t="s">
        <v>241</v>
      </c>
      <c r="BH131" s="250"/>
    </row>
    <row r="132" spans="1:60" s="222" customFormat="1" ht="12.75">
      <c r="A132" s="355"/>
      <c r="B132" s="220" t="s">
        <v>32</v>
      </c>
      <c r="C132" s="220" t="s">
        <v>139</v>
      </c>
      <c r="D132" s="220" t="s">
        <v>125</v>
      </c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6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220"/>
      <c r="AX132" s="220"/>
      <c r="AY132" s="220"/>
      <c r="AZ132" s="220"/>
      <c r="BA132" s="220"/>
      <c r="BB132" s="220"/>
      <c r="BC132" s="220"/>
      <c r="BD132" s="220"/>
      <c r="BE132" s="220"/>
      <c r="BF132" s="251">
        <f t="shared" si="31"/>
        <v>0</v>
      </c>
      <c r="BH132" s="250"/>
    </row>
    <row r="133" spans="1:60" s="222" customFormat="1" ht="20.25" customHeight="1">
      <c r="A133" s="355"/>
      <c r="B133" s="220"/>
      <c r="C133" s="238" t="s">
        <v>137</v>
      </c>
      <c r="D133" s="220" t="s">
        <v>126</v>
      </c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6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  <c r="AJ133" s="220"/>
      <c r="AK133" s="220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0"/>
      <c r="AW133" s="220"/>
      <c r="AX133" s="220"/>
      <c r="AY133" s="220"/>
      <c r="AZ133" s="220"/>
      <c r="BA133" s="220"/>
      <c r="BB133" s="220"/>
      <c r="BC133" s="220"/>
      <c r="BD133" s="220"/>
      <c r="BE133" s="220"/>
      <c r="BF133" s="251">
        <f t="shared" si="31"/>
        <v>0</v>
      </c>
      <c r="BH133" s="250"/>
    </row>
    <row r="134" spans="1:60" s="222" customFormat="1" ht="12.75">
      <c r="A134" s="355"/>
      <c r="B134" s="220" t="s">
        <v>140</v>
      </c>
      <c r="C134" s="220" t="s">
        <v>141</v>
      </c>
      <c r="D134" s="220" t="s">
        <v>125</v>
      </c>
      <c r="E134" s="220">
        <f aca="true" t="shared" si="32" ref="E134:T134">E136+E145+E153+E157</f>
        <v>0</v>
      </c>
      <c r="F134" s="220">
        <f t="shared" si="32"/>
        <v>0</v>
      </c>
      <c r="G134" s="220">
        <f t="shared" si="32"/>
        <v>0</v>
      </c>
      <c r="H134" s="220">
        <f t="shared" si="32"/>
        <v>0</v>
      </c>
      <c r="I134" s="220">
        <f t="shared" si="32"/>
        <v>0</v>
      </c>
      <c r="J134" s="220">
        <f t="shared" si="32"/>
        <v>0</v>
      </c>
      <c r="K134" s="220">
        <f t="shared" si="32"/>
        <v>0</v>
      </c>
      <c r="L134" s="220">
        <f t="shared" si="32"/>
        <v>0</v>
      </c>
      <c r="M134" s="220">
        <f t="shared" si="32"/>
        <v>0</v>
      </c>
      <c r="N134" s="220">
        <f t="shared" si="32"/>
        <v>0</v>
      </c>
      <c r="O134" s="220">
        <f t="shared" si="32"/>
        <v>0</v>
      </c>
      <c r="P134" s="220">
        <f t="shared" si="32"/>
        <v>0</v>
      </c>
      <c r="Q134" s="220">
        <f t="shared" si="32"/>
        <v>0</v>
      </c>
      <c r="R134" s="220">
        <f t="shared" si="32"/>
        <v>0</v>
      </c>
      <c r="S134" s="220">
        <f t="shared" si="32"/>
        <v>0</v>
      </c>
      <c r="T134" s="220">
        <f t="shared" si="32"/>
        <v>0</v>
      </c>
      <c r="U134" s="226"/>
      <c r="V134" s="220">
        <f>V136+V145+V153+V157</f>
        <v>0</v>
      </c>
      <c r="W134" s="220">
        <f>W136+W145+W153+W157</f>
        <v>0</v>
      </c>
      <c r="X134" s="220">
        <f>X136+X145+X153+X157</f>
        <v>0</v>
      </c>
      <c r="Y134" s="220">
        <f aca="true" t="shared" si="33" ref="Y134:AW134">Y138+Y140</f>
        <v>0</v>
      </c>
      <c r="Z134" s="220">
        <f t="shared" si="33"/>
        <v>0</v>
      </c>
      <c r="AA134" s="220">
        <f t="shared" si="33"/>
        <v>0</v>
      </c>
      <c r="AB134" s="220">
        <f t="shared" si="33"/>
        <v>0</v>
      </c>
      <c r="AC134" s="220">
        <f t="shared" si="33"/>
        <v>0</v>
      </c>
      <c r="AD134" s="220">
        <f t="shared" si="33"/>
        <v>0</v>
      </c>
      <c r="AE134" s="220">
        <f t="shared" si="33"/>
        <v>0</v>
      </c>
      <c r="AF134" s="220">
        <f t="shared" si="33"/>
        <v>0</v>
      </c>
      <c r="AG134" s="220">
        <f t="shared" si="33"/>
        <v>0</v>
      </c>
      <c r="AH134" s="220">
        <f t="shared" si="33"/>
        <v>0</v>
      </c>
      <c r="AI134" s="220">
        <f t="shared" si="33"/>
        <v>0</v>
      </c>
      <c r="AJ134" s="220">
        <f t="shared" si="33"/>
        <v>0</v>
      </c>
      <c r="AK134" s="220">
        <f t="shared" si="33"/>
        <v>0</v>
      </c>
      <c r="AL134" s="220">
        <f t="shared" si="33"/>
        <v>0</v>
      </c>
      <c r="AM134" s="220">
        <f t="shared" si="33"/>
        <v>0</v>
      </c>
      <c r="AN134" s="220">
        <f t="shared" si="33"/>
        <v>0</v>
      </c>
      <c r="AO134" s="220">
        <f>AO138+AO140</f>
        <v>0</v>
      </c>
      <c r="AP134" s="220">
        <f>AP138+AP140</f>
        <v>0</v>
      </c>
      <c r="AQ134" s="220">
        <f t="shared" si="33"/>
        <v>0</v>
      </c>
      <c r="AR134" s="220">
        <f t="shared" si="33"/>
        <v>0</v>
      </c>
      <c r="AS134" s="220">
        <f t="shared" si="33"/>
        <v>0</v>
      </c>
      <c r="AT134" s="220">
        <f t="shared" si="33"/>
        <v>0</v>
      </c>
      <c r="AU134" s="220">
        <f t="shared" si="33"/>
        <v>0</v>
      </c>
      <c r="AV134" s="220">
        <f t="shared" si="33"/>
        <v>0</v>
      </c>
      <c r="AW134" s="220">
        <f t="shared" si="33"/>
        <v>0</v>
      </c>
      <c r="AX134" s="220">
        <f aca="true" t="shared" si="34" ref="AX134:BE134">AX136+AX145+AX153+AX157</f>
        <v>0</v>
      </c>
      <c r="AY134" s="220">
        <f t="shared" si="34"/>
        <v>0</v>
      </c>
      <c r="AZ134" s="220">
        <f t="shared" si="34"/>
        <v>0</v>
      </c>
      <c r="BA134" s="220">
        <f t="shared" si="34"/>
        <v>0</v>
      </c>
      <c r="BB134" s="220">
        <f t="shared" si="34"/>
        <v>0</v>
      </c>
      <c r="BC134" s="220">
        <f t="shared" si="34"/>
        <v>0</v>
      </c>
      <c r="BD134" s="220">
        <f t="shared" si="34"/>
        <v>0</v>
      </c>
      <c r="BE134" s="220">
        <f t="shared" si="34"/>
        <v>0</v>
      </c>
      <c r="BF134" s="251">
        <f t="shared" si="31"/>
        <v>0</v>
      </c>
      <c r="BH134" s="250"/>
    </row>
    <row r="135" spans="1:60" s="222" customFormat="1" ht="12.75">
      <c r="A135" s="355"/>
      <c r="B135" s="220"/>
      <c r="C135" s="220"/>
      <c r="D135" s="220" t="s">
        <v>126</v>
      </c>
      <c r="E135" s="220">
        <f aca="true" t="shared" si="35" ref="E135:BE135">E137</f>
        <v>0</v>
      </c>
      <c r="F135" s="220">
        <f t="shared" si="35"/>
        <v>0</v>
      </c>
      <c r="G135" s="220">
        <f t="shared" si="35"/>
        <v>0</v>
      </c>
      <c r="H135" s="220">
        <f t="shared" si="35"/>
        <v>0</v>
      </c>
      <c r="I135" s="220">
        <f t="shared" si="35"/>
        <v>0</v>
      </c>
      <c r="J135" s="220">
        <f t="shared" si="35"/>
        <v>0</v>
      </c>
      <c r="K135" s="220">
        <f t="shared" si="35"/>
        <v>0</v>
      </c>
      <c r="L135" s="220">
        <f t="shared" si="35"/>
        <v>0</v>
      </c>
      <c r="M135" s="220">
        <f t="shared" si="35"/>
        <v>0</v>
      </c>
      <c r="N135" s="220">
        <f t="shared" si="35"/>
        <v>0</v>
      </c>
      <c r="O135" s="220">
        <f t="shared" si="35"/>
        <v>0</v>
      </c>
      <c r="P135" s="220">
        <f t="shared" si="35"/>
        <v>0</v>
      </c>
      <c r="Q135" s="220">
        <f t="shared" si="35"/>
        <v>0</v>
      </c>
      <c r="R135" s="220">
        <f t="shared" si="35"/>
        <v>0</v>
      </c>
      <c r="S135" s="220">
        <f t="shared" si="35"/>
        <v>0</v>
      </c>
      <c r="T135" s="220">
        <f t="shared" si="35"/>
        <v>0</v>
      </c>
      <c r="U135" s="226"/>
      <c r="V135" s="220">
        <f t="shared" si="35"/>
        <v>0</v>
      </c>
      <c r="W135" s="220">
        <f t="shared" si="35"/>
        <v>0</v>
      </c>
      <c r="X135" s="220">
        <f t="shared" si="35"/>
        <v>0</v>
      </c>
      <c r="Y135" s="220">
        <f t="shared" si="35"/>
        <v>0</v>
      </c>
      <c r="Z135" s="220">
        <f t="shared" si="35"/>
        <v>0</v>
      </c>
      <c r="AA135" s="220">
        <f t="shared" si="35"/>
        <v>0</v>
      </c>
      <c r="AB135" s="220">
        <f t="shared" si="35"/>
        <v>0</v>
      </c>
      <c r="AC135" s="220">
        <f t="shared" si="35"/>
        <v>0</v>
      </c>
      <c r="AD135" s="220">
        <f t="shared" si="35"/>
        <v>1</v>
      </c>
      <c r="AE135" s="220">
        <f t="shared" si="35"/>
        <v>0</v>
      </c>
      <c r="AF135" s="220">
        <f t="shared" si="35"/>
        <v>0</v>
      </c>
      <c r="AG135" s="220">
        <f t="shared" si="35"/>
        <v>0</v>
      </c>
      <c r="AH135" s="220">
        <f t="shared" si="35"/>
        <v>0</v>
      </c>
      <c r="AI135" s="220">
        <f t="shared" si="35"/>
        <v>0</v>
      </c>
      <c r="AJ135" s="220">
        <f t="shared" si="35"/>
        <v>0</v>
      </c>
      <c r="AK135" s="220">
        <f t="shared" si="35"/>
        <v>0</v>
      </c>
      <c r="AL135" s="220">
        <f t="shared" si="35"/>
        <v>0</v>
      </c>
      <c r="AM135" s="220">
        <f t="shared" si="35"/>
        <v>0</v>
      </c>
      <c r="AN135" s="220">
        <f t="shared" si="35"/>
        <v>0</v>
      </c>
      <c r="AO135" s="220">
        <f>AO137</f>
        <v>0</v>
      </c>
      <c r="AP135" s="220">
        <f>AP137</f>
        <v>0</v>
      </c>
      <c r="AQ135" s="220">
        <f t="shared" si="35"/>
        <v>0</v>
      </c>
      <c r="AR135" s="220">
        <f t="shared" si="35"/>
        <v>0</v>
      </c>
      <c r="AS135" s="220">
        <f t="shared" si="35"/>
        <v>0</v>
      </c>
      <c r="AT135" s="220">
        <f t="shared" si="35"/>
        <v>0</v>
      </c>
      <c r="AU135" s="220">
        <f t="shared" si="35"/>
        <v>0</v>
      </c>
      <c r="AV135" s="220">
        <f t="shared" si="35"/>
        <v>0</v>
      </c>
      <c r="AW135" s="220">
        <f t="shared" si="35"/>
        <v>0</v>
      </c>
      <c r="AX135" s="220">
        <f t="shared" si="35"/>
        <v>0</v>
      </c>
      <c r="AY135" s="220">
        <f t="shared" si="35"/>
        <v>0</v>
      </c>
      <c r="AZ135" s="220">
        <f t="shared" si="35"/>
        <v>0</v>
      </c>
      <c r="BA135" s="220">
        <f t="shared" si="35"/>
        <v>0</v>
      </c>
      <c r="BB135" s="220">
        <f t="shared" si="35"/>
        <v>0</v>
      </c>
      <c r="BC135" s="220">
        <f t="shared" si="35"/>
        <v>0</v>
      </c>
      <c r="BD135" s="220">
        <f t="shared" si="35"/>
        <v>0</v>
      </c>
      <c r="BE135" s="220">
        <f t="shared" si="35"/>
        <v>0</v>
      </c>
      <c r="BF135" s="251">
        <f t="shared" si="31"/>
        <v>1</v>
      </c>
      <c r="BH135" s="250"/>
    </row>
    <row r="136" spans="1:60" s="222" customFormat="1" ht="12.75">
      <c r="A136" s="355"/>
      <c r="B136" s="220" t="s">
        <v>152</v>
      </c>
      <c r="C136" s="241" t="s">
        <v>248</v>
      </c>
      <c r="D136" s="220" t="s">
        <v>125</v>
      </c>
      <c r="E136" s="220">
        <f aca="true" t="shared" si="36" ref="E136:BE136">E138+E140</f>
        <v>0</v>
      </c>
      <c r="F136" s="220">
        <f t="shared" si="36"/>
        <v>0</v>
      </c>
      <c r="G136" s="220">
        <f t="shared" si="36"/>
        <v>0</v>
      </c>
      <c r="H136" s="220">
        <f t="shared" si="36"/>
        <v>0</v>
      </c>
      <c r="I136" s="220">
        <f t="shared" si="36"/>
        <v>0</v>
      </c>
      <c r="J136" s="220">
        <f t="shared" si="36"/>
        <v>0</v>
      </c>
      <c r="K136" s="220">
        <f t="shared" si="36"/>
        <v>0</v>
      </c>
      <c r="L136" s="220">
        <f t="shared" si="36"/>
        <v>0</v>
      </c>
      <c r="M136" s="220">
        <f t="shared" si="36"/>
        <v>0</v>
      </c>
      <c r="N136" s="220">
        <f t="shared" si="36"/>
        <v>0</v>
      </c>
      <c r="O136" s="220">
        <f t="shared" si="36"/>
        <v>0</v>
      </c>
      <c r="P136" s="220">
        <f t="shared" si="36"/>
        <v>0</v>
      </c>
      <c r="Q136" s="220">
        <f t="shared" si="36"/>
        <v>0</v>
      </c>
      <c r="R136" s="220">
        <f t="shared" si="36"/>
        <v>0</v>
      </c>
      <c r="S136" s="220">
        <f t="shared" si="36"/>
        <v>0</v>
      </c>
      <c r="T136" s="220">
        <f t="shared" si="36"/>
        <v>0</v>
      </c>
      <c r="U136" s="226"/>
      <c r="V136" s="220">
        <f t="shared" si="36"/>
        <v>0</v>
      </c>
      <c r="W136" s="220">
        <f t="shared" si="36"/>
        <v>0</v>
      </c>
      <c r="X136" s="220">
        <f t="shared" si="36"/>
        <v>0</v>
      </c>
      <c r="Y136" s="220">
        <f t="shared" si="36"/>
        <v>0</v>
      </c>
      <c r="Z136" s="220">
        <f>Z138+Z140</f>
        <v>0</v>
      </c>
      <c r="AA136" s="220">
        <f>AA138+AA140</f>
        <v>0</v>
      </c>
      <c r="AB136" s="220">
        <f>AB138+AB140</f>
        <v>0</v>
      </c>
      <c r="AC136" s="220">
        <f>AC138+AC140</f>
        <v>0</v>
      </c>
      <c r="AD136" s="220">
        <f>AD138+AD140</f>
        <v>0</v>
      </c>
      <c r="AE136" s="220">
        <f aca="true" t="shared" si="37" ref="AE136:AW136">AE138+AE140</f>
        <v>0</v>
      </c>
      <c r="AF136" s="220">
        <f t="shared" si="37"/>
        <v>0</v>
      </c>
      <c r="AG136" s="220">
        <f t="shared" si="37"/>
        <v>0</v>
      </c>
      <c r="AH136" s="220">
        <f t="shared" si="37"/>
        <v>0</v>
      </c>
      <c r="AI136" s="220">
        <f t="shared" si="37"/>
        <v>0</v>
      </c>
      <c r="AJ136" s="220">
        <f t="shared" si="37"/>
        <v>0</v>
      </c>
      <c r="AK136" s="220">
        <f t="shared" si="37"/>
        <v>0</v>
      </c>
      <c r="AL136" s="220">
        <f t="shared" si="37"/>
        <v>0</v>
      </c>
      <c r="AM136" s="220">
        <f t="shared" si="37"/>
        <v>0</v>
      </c>
      <c r="AN136" s="220">
        <f t="shared" si="37"/>
        <v>0</v>
      </c>
      <c r="AO136" s="220">
        <f>AO138+AO140</f>
        <v>0</v>
      </c>
      <c r="AP136" s="220">
        <f>AP138+AP140</f>
        <v>0</v>
      </c>
      <c r="AQ136" s="220">
        <f t="shared" si="37"/>
        <v>0</v>
      </c>
      <c r="AR136" s="220">
        <f t="shared" si="37"/>
        <v>0</v>
      </c>
      <c r="AS136" s="220">
        <f t="shared" si="37"/>
        <v>0</v>
      </c>
      <c r="AT136" s="220">
        <f t="shared" si="37"/>
        <v>0</v>
      </c>
      <c r="AU136" s="220">
        <f t="shared" si="37"/>
        <v>0</v>
      </c>
      <c r="AV136" s="220">
        <f t="shared" si="37"/>
        <v>0</v>
      </c>
      <c r="AW136" s="220">
        <f t="shared" si="37"/>
        <v>0</v>
      </c>
      <c r="AX136" s="220">
        <f t="shared" si="36"/>
        <v>0</v>
      </c>
      <c r="AY136" s="220">
        <f t="shared" si="36"/>
        <v>0</v>
      </c>
      <c r="AZ136" s="220">
        <f t="shared" si="36"/>
        <v>0</v>
      </c>
      <c r="BA136" s="220">
        <f t="shared" si="36"/>
        <v>0</v>
      </c>
      <c r="BB136" s="220">
        <f t="shared" si="36"/>
        <v>0</v>
      </c>
      <c r="BC136" s="220">
        <f t="shared" si="36"/>
        <v>0</v>
      </c>
      <c r="BD136" s="220">
        <f t="shared" si="36"/>
        <v>0</v>
      </c>
      <c r="BE136" s="220">
        <f t="shared" si="36"/>
        <v>0</v>
      </c>
      <c r="BF136" s="251">
        <f t="shared" si="31"/>
        <v>0</v>
      </c>
      <c r="BH136" s="250"/>
    </row>
    <row r="137" spans="1:60" s="222" customFormat="1" ht="12.75">
      <c r="A137" s="355"/>
      <c r="B137" s="220"/>
      <c r="C137" s="241"/>
      <c r="D137" s="220" t="s">
        <v>126</v>
      </c>
      <c r="E137" s="220">
        <f aca="true" t="shared" si="38" ref="E137:T137">E139</f>
        <v>0</v>
      </c>
      <c r="F137" s="220">
        <f t="shared" si="38"/>
        <v>0</v>
      </c>
      <c r="G137" s="220">
        <f t="shared" si="38"/>
        <v>0</v>
      </c>
      <c r="H137" s="220">
        <f t="shared" si="38"/>
        <v>0</v>
      </c>
      <c r="I137" s="220">
        <f t="shared" si="38"/>
        <v>0</v>
      </c>
      <c r="J137" s="220">
        <f t="shared" si="38"/>
        <v>0</v>
      </c>
      <c r="K137" s="220">
        <f t="shared" si="38"/>
        <v>0</v>
      </c>
      <c r="L137" s="220">
        <f t="shared" si="38"/>
        <v>0</v>
      </c>
      <c r="M137" s="220">
        <f t="shared" si="38"/>
        <v>0</v>
      </c>
      <c r="N137" s="220">
        <f t="shared" si="38"/>
        <v>0</v>
      </c>
      <c r="O137" s="220">
        <f t="shared" si="38"/>
        <v>0</v>
      </c>
      <c r="P137" s="220">
        <f t="shared" si="38"/>
        <v>0</v>
      </c>
      <c r="Q137" s="220">
        <f t="shared" si="38"/>
        <v>0</v>
      </c>
      <c r="R137" s="220">
        <f t="shared" si="38"/>
        <v>0</v>
      </c>
      <c r="S137" s="220">
        <f t="shared" si="38"/>
        <v>0</v>
      </c>
      <c r="T137" s="220">
        <f t="shared" si="38"/>
        <v>0</v>
      </c>
      <c r="U137" s="226"/>
      <c r="V137" s="220">
        <f>V139</f>
        <v>0</v>
      </c>
      <c r="W137" s="220">
        <f>W139</f>
        <v>0</v>
      </c>
      <c r="X137" s="220">
        <f>X139</f>
        <v>0</v>
      </c>
      <c r="Y137" s="220">
        <f aca="true" t="shared" si="39" ref="Y137:AW137">Y139+Y141+Y143</f>
        <v>0</v>
      </c>
      <c r="Z137" s="220">
        <f t="shared" si="39"/>
        <v>0</v>
      </c>
      <c r="AA137" s="220">
        <f t="shared" si="39"/>
        <v>0</v>
      </c>
      <c r="AB137" s="220">
        <f t="shared" si="39"/>
        <v>0</v>
      </c>
      <c r="AC137" s="220">
        <f t="shared" si="39"/>
        <v>0</v>
      </c>
      <c r="AD137" s="220">
        <f t="shared" si="39"/>
        <v>1</v>
      </c>
      <c r="AE137" s="220">
        <f t="shared" si="39"/>
        <v>0</v>
      </c>
      <c r="AF137" s="220">
        <f t="shared" si="39"/>
        <v>0</v>
      </c>
      <c r="AG137" s="220">
        <f t="shared" si="39"/>
        <v>0</v>
      </c>
      <c r="AH137" s="220">
        <f t="shared" si="39"/>
        <v>0</v>
      </c>
      <c r="AI137" s="220">
        <f t="shared" si="39"/>
        <v>0</v>
      </c>
      <c r="AJ137" s="220">
        <f t="shared" si="39"/>
        <v>0</v>
      </c>
      <c r="AK137" s="220">
        <f t="shared" si="39"/>
        <v>0</v>
      </c>
      <c r="AL137" s="220">
        <f t="shared" si="39"/>
        <v>0</v>
      </c>
      <c r="AM137" s="220">
        <f t="shared" si="39"/>
        <v>0</v>
      </c>
      <c r="AN137" s="220">
        <f t="shared" si="39"/>
        <v>0</v>
      </c>
      <c r="AO137" s="220">
        <f>AO139+AO141+AO143</f>
        <v>0</v>
      </c>
      <c r="AP137" s="220">
        <f>AP139+AP141+AP143</f>
        <v>0</v>
      </c>
      <c r="AQ137" s="220">
        <f t="shared" si="39"/>
        <v>0</v>
      </c>
      <c r="AR137" s="220">
        <f t="shared" si="39"/>
        <v>0</v>
      </c>
      <c r="AS137" s="220">
        <f t="shared" si="39"/>
        <v>0</v>
      </c>
      <c r="AT137" s="220">
        <f t="shared" si="39"/>
        <v>0</v>
      </c>
      <c r="AU137" s="220">
        <f t="shared" si="39"/>
        <v>0</v>
      </c>
      <c r="AV137" s="220">
        <f t="shared" si="39"/>
        <v>0</v>
      </c>
      <c r="AW137" s="220">
        <f t="shared" si="39"/>
        <v>0</v>
      </c>
      <c r="AX137" s="220">
        <f>AX139+AX141+AX143</f>
        <v>0</v>
      </c>
      <c r="AY137" s="220">
        <f>AY139+AY141+AY143</f>
        <v>0</v>
      </c>
      <c r="AZ137" s="220">
        <f aca="true" t="shared" si="40" ref="AZ137:BE137">AZ139</f>
        <v>0</v>
      </c>
      <c r="BA137" s="220">
        <f t="shared" si="40"/>
        <v>0</v>
      </c>
      <c r="BB137" s="220">
        <f t="shared" si="40"/>
        <v>0</v>
      </c>
      <c r="BC137" s="220">
        <f t="shared" si="40"/>
        <v>0</v>
      </c>
      <c r="BD137" s="220">
        <f t="shared" si="40"/>
        <v>0</v>
      </c>
      <c r="BE137" s="220">
        <f t="shared" si="40"/>
        <v>0</v>
      </c>
      <c r="BF137" s="251">
        <f t="shared" si="31"/>
        <v>1</v>
      </c>
      <c r="BH137" s="250"/>
    </row>
    <row r="138" spans="1:60" s="222" customFormat="1" ht="16.5" customHeight="1">
      <c r="A138" s="355"/>
      <c r="B138" s="244" t="s">
        <v>36</v>
      </c>
      <c r="C138" s="241" t="s">
        <v>181</v>
      </c>
      <c r="D138" s="220" t="s">
        <v>125</v>
      </c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6"/>
      <c r="V138" s="220"/>
      <c r="W138" s="226">
        <v>0</v>
      </c>
      <c r="X138" s="226">
        <v>0</v>
      </c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>
        <v>0</v>
      </c>
      <c r="AX138" s="220">
        <v>0</v>
      </c>
      <c r="AY138" s="220">
        <v>0</v>
      </c>
      <c r="AZ138" s="220">
        <v>0</v>
      </c>
      <c r="BA138" s="220">
        <v>0</v>
      </c>
      <c r="BB138" s="220">
        <v>0</v>
      </c>
      <c r="BC138" s="220">
        <v>0</v>
      </c>
      <c r="BD138" s="220">
        <v>0</v>
      </c>
      <c r="BE138" s="220">
        <v>0</v>
      </c>
      <c r="BF138" s="251">
        <f t="shared" si="31"/>
        <v>0</v>
      </c>
      <c r="BH138" s="250"/>
    </row>
    <row r="139" spans="1:60" s="222" customFormat="1" ht="12.75">
      <c r="A139" s="355"/>
      <c r="B139" s="244"/>
      <c r="C139" s="241"/>
      <c r="D139" s="220" t="s">
        <v>126</v>
      </c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6"/>
      <c r="V139" s="220"/>
      <c r="W139" s="226">
        <v>0</v>
      </c>
      <c r="X139" s="226">
        <v>0</v>
      </c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220">
        <v>0</v>
      </c>
      <c r="AX139" s="220">
        <v>0</v>
      </c>
      <c r="AY139" s="220">
        <v>0</v>
      </c>
      <c r="AZ139" s="220">
        <v>0</v>
      </c>
      <c r="BA139" s="220">
        <v>0</v>
      </c>
      <c r="BB139" s="220">
        <v>0</v>
      </c>
      <c r="BC139" s="220">
        <v>0</v>
      </c>
      <c r="BD139" s="220">
        <v>0</v>
      </c>
      <c r="BE139" s="220">
        <v>0</v>
      </c>
      <c r="BF139" s="251">
        <f t="shared" si="31"/>
        <v>0</v>
      </c>
      <c r="BH139" s="250"/>
    </row>
    <row r="140" spans="1:60" s="222" customFormat="1" ht="16.5" customHeight="1">
      <c r="A140" s="355"/>
      <c r="B140" s="244" t="s">
        <v>182</v>
      </c>
      <c r="C140" s="241" t="s">
        <v>183</v>
      </c>
      <c r="D140" s="220" t="s">
        <v>125</v>
      </c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6"/>
      <c r="V140" s="220"/>
      <c r="W140" s="226">
        <v>0</v>
      </c>
      <c r="X140" s="226">
        <v>0</v>
      </c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>
        <v>0</v>
      </c>
      <c r="AX140" s="220">
        <v>0</v>
      </c>
      <c r="AY140" s="220">
        <v>0</v>
      </c>
      <c r="AZ140" s="220">
        <v>0</v>
      </c>
      <c r="BA140" s="220">
        <v>0</v>
      </c>
      <c r="BB140" s="220">
        <v>0</v>
      </c>
      <c r="BC140" s="220">
        <v>0</v>
      </c>
      <c r="BD140" s="220">
        <v>0</v>
      </c>
      <c r="BE140" s="220">
        <v>0</v>
      </c>
      <c r="BF140" s="251">
        <f t="shared" si="31"/>
        <v>0</v>
      </c>
      <c r="BH140" s="250"/>
    </row>
    <row r="141" spans="1:60" s="222" customFormat="1" ht="21" customHeight="1">
      <c r="A141" s="355"/>
      <c r="B141" s="244"/>
      <c r="C141" s="241"/>
      <c r="D141" s="220" t="s">
        <v>126</v>
      </c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6"/>
      <c r="V141" s="220"/>
      <c r="W141" s="226">
        <v>0</v>
      </c>
      <c r="X141" s="226">
        <v>0</v>
      </c>
      <c r="Y141" s="220"/>
      <c r="Z141" s="220"/>
      <c r="AA141" s="220"/>
      <c r="AB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0"/>
      <c r="AT141" s="220"/>
      <c r="AU141" s="220"/>
      <c r="AV141" s="220"/>
      <c r="AW141" s="220">
        <v>0</v>
      </c>
      <c r="AX141" s="220">
        <v>0</v>
      </c>
      <c r="AY141" s="220">
        <v>0</v>
      </c>
      <c r="AZ141" s="220">
        <v>0</v>
      </c>
      <c r="BA141" s="220">
        <v>0</v>
      </c>
      <c r="BB141" s="220">
        <v>0</v>
      </c>
      <c r="BC141" s="220">
        <v>0</v>
      </c>
      <c r="BD141" s="220">
        <v>0</v>
      </c>
      <c r="BE141" s="220">
        <v>0</v>
      </c>
      <c r="BF141" s="251">
        <f t="shared" si="31"/>
        <v>0</v>
      </c>
      <c r="BH141" s="250"/>
    </row>
    <row r="142" spans="1:60" s="222" customFormat="1" ht="16.5" customHeight="1">
      <c r="A142" s="355"/>
      <c r="B142" s="244" t="s">
        <v>37</v>
      </c>
      <c r="C142" s="241" t="s">
        <v>59</v>
      </c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6"/>
      <c r="V142" s="220"/>
      <c r="W142" s="226">
        <v>0</v>
      </c>
      <c r="X142" s="226">
        <v>0</v>
      </c>
      <c r="Y142" s="220"/>
      <c r="Z142" s="220"/>
      <c r="AA142" s="220"/>
      <c r="AB142" s="220"/>
      <c r="AC142" s="220"/>
      <c r="AD142" s="220" t="s">
        <v>251</v>
      </c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>
        <v>0</v>
      </c>
      <c r="AX142" s="220">
        <v>0</v>
      </c>
      <c r="AY142" s="220">
        <v>0</v>
      </c>
      <c r="AZ142" s="220">
        <v>0</v>
      </c>
      <c r="BA142" s="220">
        <v>0</v>
      </c>
      <c r="BB142" s="220">
        <v>0</v>
      </c>
      <c r="BC142" s="220">
        <v>0</v>
      </c>
      <c r="BD142" s="220">
        <v>0</v>
      </c>
      <c r="BE142" s="220">
        <v>0</v>
      </c>
      <c r="BF142" s="251">
        <f t="shared" si="31"/>
        <v>0</v>
      </c>
      <c r="BH142" s="250"/>
    </row>
    <row r="143" spans="1:60" s="264" customFormat="1" ht="12.75" customHeight="1">
      <c r="A143" s="355"/>
      <c r="B143" s="262" t="s">
        <v>164</v>
      </c>
      <c r="C143" s="263" t="s">
        <v>252</v>
      </c>
      <c r="E143" s="256"/>
      <c r="F143" s="256"/>
      <c r="G143" s="256"/>
      <c r="H143" s="256"/>
      <c r="I143" s="256"/>
      <c r="J143" s="256"/>
      <c r="K143" s="256"/>
      <c r="L143" s="256"/>
      <c r="M143" s="256"/>
      <c r="N143" s="256"/>
      <c r="O143" s="256"/>
      <c r="P143" s="256"/>
      <c r="Q143" s="256"/>
      <c r="R143" s="256"/>
      <c r="S143" s="256"/>
      <c r="T143" s="256"/>
      <c r="U143" s="226"/>
      <c r="V143" s="256"/>
      <c r="W143" s="226">
        <v>0</v>
      </c>
      <c r="X143" s="226">
        <v>0</v>
      </c>
      <c r="Y143" s="256"/>
      <c r="Z143" s="256"/>
      <c r="AA143" s="256"/>
      <c r="AB143" s="256"/>
      <c r="AC143" s="256"/>
      <c r="AD143" s="256">
        <v>1</v>
      </c>
      <c r="AE143" s="256"/>
      <c r="AF143" s="256"/>
      <c r="AG143" s="256"/>
      <c r="AH143" s="256"/>
      <c r="AI143" s="256"/>
      <c r="AJ143" s="256"/>
      <c r="AK143" s="256"/>
      <c r="AL143" s="256"/>
      <c r="AM143" s="256"/>
      <c r="AN143" s="256"/>
      <c r="AO143" s="256"/>
      <c r="AP143" s="256"/>
      <c r="AQ143" s="256"/>
      <c r="AR143" s="256"/>
      <c r="AS143" s="256"/>
      <c r="AT143" s="256"/>
      <c r="AU143" s="256"/>
      <c r="AV143" s="256"/>
      <c r="AW143" s="256">
        <v>0</v>
      </c>
      <c r="AX143" s="256">
        <v>0</v>
      </c>
      <c r="AY143" s="256">
        <v>0</v>
      </c>
      <c r="AZ143" s="256">
        <v>0</v>
      </c>
      <c r="BA143" s="256">
        <v>0</v>
      </c>
      <c r="BB143" s="256">
        <v>0</v>
      </c>
      <c r="BC143" s="256">
        <v>0</v>
      </c>
      <c r="BD143" s="256">
        <v>0</v>
      </c>
      <c r="BE143" s="256">
        <v>0</v>
      </c>
      <c r="BF143" s="251">
        <f t="shared" si="31"/>
        <v>1</v>
      </c>
      <c r="BG143" s="264" t="s">
        <v>253</v>
      </c>
      <c r="BH143" s="265"/>
    </row>
    <row r="144" spans="1:60" s="264" customFormat="1" ht="12.75" customHeight="1">
      <c r="A144" s="355"/>
      <c r="B144" s="262"/>
      <c r="C144" s="263"/>
      <c r="E144" s="256"/>
      <c r="F144" s="256"/>
      <c r="G144" s="256"/>
      <c r="H144" s="256"/>
      <c r="I144" s="256"/>
      <c r="J144" s="256"/>
      <c r="K144" s="256"/>
      <c r="L144" s="256"/>
      <c r="M144" s="256"/>
      <c r="N144" s="256"/>
      <c r="O144" s="256"/>
      <c r="P144" s="256"/>
      <c r="Q144" s="256"/>
      <c r="R144" s="256"/>
      <c r="S144" s="256"/>
      <c r="T144" s="256"/>
      <c r="U144" s="226"/>
      <c r="V144" s="256"/>
      <c r="W144" s="226">
        <v>0</v>
      </c>
      <c r="X144" s="226">
        <v>0</v>
      </c>
      <c r="Y144" s="256"/>
      <c r="Z144" s="256"/>
      <c r="AA144" s="256"/>
      <c r="AB144" s="256"/>
      <c r="AC144" s="256"/>
      <c r="AD144" s="256"/>
      <c r="AE144" s="256"/>
      <c r="AF144" s="256"/>
      <c r="AG144" s="256"/>
      <c r="AH144" s="256"/>
      <c r="AI144" s="256"/>
      <c r="AJ144" s="256"/>
      <c r="AK144" s="256"/>
      <c r="AL144" s="256"/>
      <c r="AM144" s="256"/>
      <c r="AN144" s="256"/>
      <c r="AO144" s="256"/>
      <c r="AP144" s="256"/>
      <c r="AQ144" s="256"/>
      <c r="AR144" s="256"/>
      <c r="AS144" s="256"/>
      <c r="AT144" s="256"/>
      <c r="AU144" s="256"/>
      <c r="AV144" s="256"/>
      <c r="AW144" s="256"/>
      <c r="AX144" s="256"/>
      <c r="AY144" s="256"/>
      <c r="AZ144" s="256"/>
      <c r="BA144" s="256"/>
      <c r="BB144" s="256"/>
      <c r="BC144" s="256"/>
      <c r="BD144" s="256"/>
      <c r="BE144" s="256"/>
      <c r="BF144" s="251">
        <f t="shared" si="31"/>
        <v>0</v>
      </c>
      <c r="BH144" s="265"/>
    </row>
    <row r="145" spans="1:60" s="222" customFormat="1" ht="49.5" customHeight="1">
      <c r="A145" s="355"/>
      <c r="B145" s="220" t="s">
        <v>153</v>
      </c>
      <c r="C145" s="241" t="str">
        <f>'[2]УП'!$B$50</f>
        <v>Сварка и резка деталей из различных сталей, цветных металлов и их сплавов, чугунов во всех пространнственных положениях</v>
      </c>
      <c r="D145" s="220" t="s">
        <v>125</v>
      </c>
      <c r="E145" s="220">
        <f aca="true" t="shared" si="41" ref="E145:V145">E147+E149+E151</f>
        <v>0</v>
      </c>
      <c r="F145" s="220">
        <f t="shared" si="41"/>
        <v>0</v>
      </c>
      <c r="G145" s="220">
        <f t="shared" si="41"/>
        <v>0</v>
      </c>
      <c r="H145" s="220">
        <f t="shared" si="41"/>
        <v>0</v>
      </c>
      <c r="I145" s="220">
        <f t="shared" si="41"/>
        <v>0</v>
      </c>
      <c r="J145" s="220">
        <f t="shared" si="41"/>
        <v>0</v>
      </c>
      <c r="K145" s="220">
        <f t="shared" si="41"/>
        <v>0</v>
      </c>
      <c r="L145" s="220">
        <f t="shared" si="41"/>
        <v>0</v>
      </c>
      <c r="M145" s="220">
        <f t="shared" si="41"/>
        <v>0</v>
      </c>
      <c r="N145" s="220">
        <f t="shared" si="41"/>
        <v>0</v>
      </c>
      <c r="O145" s="220">
        <f t="shared" si="41"/>
        <v>0</v>
      </c>
      <c r="P145" s="220">
        <f t="shared" si="41"/>
        <v>0</v>
      </c>
      <c r="Q145" s="220">
        <f t="shared" si="41"/>
        <v>0</v>
      </c>
      <c r="R145" s="220">
        <f t="shared" si="41"/>
        <v>0</v>
      </c>
      <c r="S145" s="220">
        <f t="shared" si="41"/>
        <v>0</v>
      </c>
      <c r="T145" s="220">
        <f t="shared" si="41"/>
        <v>0</v>
      </c>
      <c r="U145" s="220">
        <f t="shared" si="41"/>
        <v>0</v>
      </c>
      <c r="V145" s="220">
        <f t="shared" si="41"/>
        <v>0</v>
      </c>
      <c r="W145" s="226">
        <v>0</v>
      </c>
      <c r="X145" s="226">
        <v>0</v>
      </c>
      <c r="Y145" s="220">
        <f aca="true" t="shared" si="42" ref="Y145:AP146">Y147+Y149+Y151+Y161+Y166+Y155</f>
        <v>0</v>
      </c>
      <c r="Z145" s="220">
        <f t="shared" si="42"/>
        <v>0</v>
      </c>
      <c r="AA145" s="220">
        <f t="shared" si="42"/>
        <v>0</v>
      </c>
      <c r="AB145" s="220">
        <f t="shared" si="42"/>
        <v>0</v>
      </c>
      <c r="AC145" s="220">
        <f t="shared" si="42"/>
        <v>0</v>
      </c>
      <c r="AD145" s="220">
        <f t="shared" si="42"/>
        <v>0</v>
      </c>
      <c r="AE145" s="220">
        <f t="shared" si="42"/>
        <v>0</v>
      </c>
      <c r="AF145" s="220">
        <f t="shared" si="42"/>
        <v>0</v>
      </c>
      <c r="AG145" s="220">
        <f t="shared" si="42"/>
        <v>0</v>
      </c>
      <c r="AH145" s="220">
        <f t="shared" si="42"/>
        <v>0</v>
      </c>
      <c r="AI145" s="220">
        <f t="shared" si="42"/>
        <v>0</v>
      </c>
      <c r="AJ145" s="220">
        <f t="shared" si="42"/>
        <v>0</v>
      </c>
      <c r="AK145" s="220">
        <f t="shared" si="42"/>
        <v>0</v>
      </c>
      <c r="AL145" s="220">
        <f t="shared" si="42"/>
        <v>0</v>
      </c>
      <c r="AM145" s="220">
        <f t="shared" si="42"/>
        <v>0</v>
      </c>
      <c r="AN145" s="220">
        <f t="shared" si="42"/>
        <v>0</v>
      </c>
      <c r="AO145" s="220">
        <f t="shared" si="42"/>
        <v>0</v>
      </c>
      <c r="AP145" s="220">
        <f t="shared" si="42"/>
        <v>0</v>
      </c>
      <c r="AQ145" s="220">
        <f>AQ147+AQ149+AQ151+AQ161</f>
        <v>0</v>
      </c>
      <c r="AR145" s="220">
        <f>AR147+AR149+AR151+AR161</f>
        <v>0</v>
      </c>
      <c r="AS145" s="220">
        <f aca="true" t="shared" si="43" ref="AS145:BE145">AS147+AS149+AS151</f>
        <v>0</v>
      </c>
      <c r="AT145" s="220">
        <f t="shared" si="43"/>
        <v>0</v>
      </c>
      <c r="AU145" s="220">
        <f t="shared" si="43"/>
        <v>0</v>
      </c>
      <c r="AV145" s="220">
        <f t="shared" si="43"/>
        <v>0</v>
      </c>
      <c r="AW145" s="220">
        <f t="shared" si="43"/>
        <v>0</v>
      </c>
      <c r="AX145" s="220">
        <f t="shared" si="43"/>
        <v>0</v>
      </c>
      <c r="AY145" s="220">
        <f t="shared" si="43"/>
        <v>0</v>
      </c>
      <c r="AZ145" s="220">
        <f t="shared" si="43"/>
        <v>0</v>
      </c>
      <c r="BA145" s="220">
        <f t="shared" si="43"/>
        <v>0</v>
      </c>
      <c r="BB145" s="220">
        <f t="shared" si="43"/>
        <v>0</v>
      </c>
      <c r="BC145" s="220">
        <f t="shared" si="43"/>
        <v>0</v>
      </c>
      <c r="BD145" s="220">
        <f t="shared" si="43"/>
        <v>0</v>
      </c>
      <c r="BE145" s="220">
        <f t="shared" si="43"/>
        <v>0</v>
      </c>
      <c r="BF145" s="251">
        <f t="shared" si="31"/>
        <v>0</v>
      </c>
      <c r="BH145" s="250"/>
    </row>
    <row r="146" spans="1:60" s="222" customFormat="1" ht="12.75">
      <c r="A146" s="355"/>
      <c r="B146" s="220"/>
      <c r="C146" s="241"/>
      <c r="D146" s="220" t="s">
        <v>126</v>
      </c>
      <c r="E146" s="220">
        <f aca="true" t="shared" si="44" ref="E146:T146">E148</f>
        <v>0</v>
      </c>
      <c r="F146" s="220">
        <f t="shared" si="44"/>
        <v>0</v>
      </c>
      <c r="G146" s="220">
        <f t="shared" si="44"/>
        <v>0</v>
      </c>
      <c r="H146" s="220">
        <f t="shared" si="44"/>
        <v>0</v>
      </c>
      <c r="I146" s="220">
        <f t="shared" si="44"/>
        <v>0</v>
      </c>
      <c r="J146" s="220">
        <f t="shared" si="44"/>
        <v>0</v>
      </c>
      <c r="K146" s="220">
        <f t="shared" si="44"/>
        <v>0</v>
      </c>
      <c r="L146" s="220">
        <f t="shared" si="44"/>
        <v>0</v>
      </c>
      <c r="M146" s="220">
        <f t="shared" si="44"/>
        <v>0</v>
      </c>
      <c r="N146" s="220">
        <f t="shared" si="44"/>
        <v>0</v>
      </c>
      <c r="O146" s="220">
        <f t="shared" si="44"/>
        <v>0</v>
      </c>
      <c r="P146" s="220">
        <f t="shared" si="44"/>
        <v>0</v>
      </c>
      <c r="Q146" s="220">
        <f t="shared" si="44"/>
        <v>0</v>
      </c>
      <c r="R146" s="220">
        <f t="shared" si="44"/>
        <v>0</v>
      </c>
      <c r="S146" s="220">
        <f t="shared" si="44"/>
        <v>0</v>
      </c>
      <c r="T146" s="220">
        <f t="shared" si="44"/>
        <v>0</v>
      </c>
      <c r="U146" s="226">
        <f>SUM(E146:T146)</f>
        <v>0</v>
      </c>
      <c r="V146" s="220">
        <f>V148</f>
        <v>0</v>
      </c>
      <c r="W146" s="220">
        <f>W148</f>
        <v>0</v>
      </c>
      <c r="X146" s="220">
        <f>X148</f>
        <v>0</v>
      </c>
      <c r="Y146" s="220">
        <f>Y148+Y150+Y152+Y162+Y167+Y156</f>
        <v>0</v>
      </c>
      <c r="Z146" s="220">
        <f>Z148</f>
        <v>0</v>
      </c>
      <c r="AA146" s="220">
        <f t="shared" si="42"/>
        <v>0</v>
      </c>
      <c r="AB146" s="220">
        <f t="shared" si="42"/>
        <v>0</v>
      </c>
      <c r="AC146" s="220">
        <f t="shared" si="42"/>
        <v>0</v>
      </c>
      <c r="AD146" s="220">
        <f t="shared" si="42"/>
        <v>0</v>
      </c>
      <c r="AE146" s="220">
        <f t="shared" si="42"/>
        <v>0</v>
      </c>
      <c r="AF146" s="220">
        <f t="shared" si="42"/>
        <v>0</v>
      </c>
      <c r="AG146" s="220">
        <f t="shared" si="42"/>
        <v>0</v>
      </c>
      <c r="AH146" s="220">
        <f t="shared" si="42"/>
        <v>0</v>
      </c>
      <c r="AI146" s="220">
        <f t="shared" si="42"/>
        <v>0</v>
      </c>
      <c r="AJ146" s="220">
        <f t="shared" si="42"/>
        <v>0</v>
      </c>
      <c r="AK146" s="220">
        <f t="shared" si="42"/>
        <v>0</v>
      </c>
      <c r="AL146" s="220">
        <f t="shared" si="42"/>
        <v>0</v>
      </c>
      <c r="AM146" s="220">
        <f t="shared" si="42"/>
        <v>0</v>
      </c>
      <c r="AN146" s="220">
        <f t="shared" si="42"/>
        <v>0</v>
      </c>
      <c r="AO146" s="220">
        <f t="shared" si="42"/>
        <v>0</v>
      </c>
      <c r="AP146" s="220">
        <f t="shared" si="42"/>
        <v>0</v>
      </c>
      <c r="AQ146" s="220">
        <f aca="true" t="shared" si="45" ref="AQ146:AZ146">AQ148+AQ150+AQ152</f>
        <v>0</v>
      </c>
      <c r="AR146" s="220">
        <f t="shared" si="45"/>
        <v>0</v>
      </c>
      <c r="AS146" s="220">
        <f t="shared" si="45"/>
        <v>0</v>
      </c>
      <c r="AT146" s="220">
        <f t="shared" si="45"/>
        <v>0</v>
      </c>
      <c r="AU146" s="220">
        <f t="shared" si="45"/>
        <v>0</v>
      </c>
      <c r="AV146" s="220">
        <f t="shared" si="45"/>
        <v>0</v>
      </c>
      <c r="AW146" s="220">
        <f t="shared" si="45"/>
        <v>0</v>
      </c>
      <c r="AX146" s="220">
        <f t="shared" si="45"/>
        <v>0</v>
      </c>
      <c r="AY146" s="220">
        <f t="shared" si="45"/>
        <v>0</v>
      </c>
      <c r="AZ146" s="220">
        <f t="shared" si="45"/>
        <v>0</v>
      </c>
      <c r="BA146" s="220">
        <f>BA148</f>
        <v>0</v>
      </c>
      <c r="BB146" s="220">
        <f>BB148</f>
        <v>0</v>
      </c>
      <c r="BC146" s="220">
        <f>BC148</f>
        <v>0</v>
      </c>
      <c r="BD146" s="220">
        <f>BD148</f>
        <v>0</v>
      </c>
      <c r="BE146" s="220">
        <f>BE148</f>
        <v>0</v>
      </c>
      <c r="BF146" s="251">
        <f t="shared" si="31"/>
        <v>0</v>
      </c>
      <c r="BH146" s="250"/>
    </row>
    <row r="147" spans="1:60" s="222" customFormat="1" ht="16.5" customHeight="1">
      <c r="A147" s="355"/>
      <c r="B147" s="244" t="s">
        <v>39</v>
      </c>
      <c r="C147" s="241" t="str">
        <f>'[2]УП'!$B$51</f>
        <v>Оборудование, техника и технологияэлектросварки</v>
      </c>
      <c r="D147" s="220" t="s">
        <v>125</v>
      </c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6"/>
      <c r="V147" s="220"/>
      <c r="W147" s="226">
        <v>0</v>
      </c>
      <c r="X147" s="226">
        <v>0</v>
      </c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20"/>
      <c r="AU147" s="220"/>
      <c r="AV147" s="220"/>
      <c r="AW147" s="220">
        <v>0</v>
      </c>
      <c r="AX147" s="220">
        <v>0</v>
      </c>
      <c r="AY147" s="220">
        <v>0</v>
      </c>
      <c r="AZ147" s="220">
        <v>0</v>
      </c>
      <c r="BA147" s="220">
        <v>0</v>
      </c>
      <c r="BB147" s="220">
        <v>0</v>
      </c>
      <c r="BC147" s="220">
        <v>0</v>
      </c>
      <c r="BD147" s="220">
        <v>0</v>
      </c>
      <c r="BE147" s="220">
        <v>0</v>
      </c>
      <c r="BF147" s="251">
        <f t="shared" si="31"/>
        <v>0</v>
      </c>
      <c r="BH147" s="250"/>
    </row>
    <row r="148" spans="1:60" s="222" customFormat="1" ht="12.75">
      <c r="A148" s="355"/>
      <c r="B148" s="244"/>
      <c r="C148" s="241"/>
      <c r="D148" s="220" t="s">
        <v>126</v>
      </c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6"/>
      <c r="V148" s="220"/>
      <c r="W148" s="226">
        <v>0</v>
      </c>
      <c r="X148" s="226">
        <v>0</v>
      </c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>
        <v>0</v>
      </c>
      <c r="AX148" s="220">
        <v>0</v>
      </c>
      <c r="AY148" s="220">
        <v>0</v>
      </c>
      <c r="AZ148" s="220">
        <v>0</v>
      </c>
      <c r="BA148" s="220">
        <v>0</v>
      </c>
      <c r="BB148" s="220">
        <v>0</v>
      </c>
      <c r="BC148" s="220">
        <v>0</v>
      </c>
      <c r="BD148" s="220">
        <v>0</v>
      </c>
      <c r="BE148" s="220">
        <v>0</v>
      </c>
      <c r="BF148" s="251">
        <f t="shared" si="31"/>
        <v>0</v>
      </c>
      <c r="BH148" s="250"/>
    </row>
    <row r="149" spans="1:60" s="222" customFormat="1" ht="16.5" customHeight="1">
      <c r="A149" s="355"/>
      <c r="B149" s="244" t="s">
        <v>185</v>
      </c>
      <c r="C149" s="241" t="str">
        <f>'[2]УП'!$B$52</f>
        <v>Технология газовой сварки</v>
      </c>
      <c r="D149" s="220" t="s">
        <v>125</v>
      </c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6"/>
      <c r="V149" s="220"/>
      <c r="W149" s="226">
        <v>0</v>
      </c>
      <c r="X149" s="226">
        <v>0</v>
      </c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>
        <v>0</v>
      </c>
      <c r="AX149" s="220">
        <v>0</v>
      </c>
      <c r="AY149" s="220">
        <v>0</v>
      </c>
      <c r="AZ149" s="220">
        <v>0</v>
      </c>
      <c r="BA149" s="220">
        <v>0</v>
      </c>
      <c r="BB149" s="220">
        <v>0</v>
      </c>
      <c r="BC149" s="220">
        <v>0</v>
      </c>
      <c r="BD149" s="220">
        <v>0</v>
      </c>
      <c r="BE149" s="220">
        <v>0</v>
      </c>
      <c r="BF149" s="251">
        <f t="shared" si="31"/>
        <v>0</v>
      </c>
      <c r="BH149" s="250"/>
    </row>
    <row r="150" spans="1:60" s="222" customFormat="1" ht="12.75">
      <c r="A150" s="355"/>
      <c r="B150" s="244"/>
      <c r="C150" s="241"/>
      <c r="D150" s="220" t="s">
        <v>126</v>
      </c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6"/>
      <c r="V150" s="220"/>
      <c r="W150" s="226">
        <v>0</v>
      </c>
      <c r="X150" s="226">
        <v>0</v>
      </c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220">
        <v>0</v>
      </c>
      <c r="AX150" s="220">
        <v>0</v>
      </c>
      <c r="AY150" s="220">
        <v>0</v>
      </c>
      <c r="AZ150" s="220">
        <v>0</v>
      </c>
      <c r="BA150" s="220">
        <v>0</v>
      </c>
      <c r="BB150" s="220">
        <v>0</v>
      </c>
      <c r="BC150" s="220">
        <v>0</v>
      </c>
      <c r="BD150" s="220">
        <v>0</v>
      </c>
      <c r="BE150" s="220">
        <v>0</v>
      </c>
      <c r="BF150" s="251">
        <f t="shared" si="31"/>
        <v>0</v>
      </c>
      <c r="BH150" s="250"/>
    </row>
    <row r="151" spans="1:60" s="222" customFormat="1" ht="16.5" customHeight="1">
      <c r="A151" s="355"/>
      <c r="B151" s="244" t="s">
        <v>254</v>
      </c>
      <c r="C151" s="241" t="str">
        <f>'[2]УП'!$B$55</f>
        <v>Технология производства сварных конструкций</v>
      </c>
      <c r="D151" s="220" t="s">
        <v>125</v>
      </c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6"/>
      <c r="V151" s="220"/>
      <c r="W151" s="226">
        <v>0</v>
      </c>
      <c r="X151" s="226">
        <v>0</v>
      </c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>
        <v>0</v>
      </c>
      <c r="AX151" s="220">
        <v>0</v>
      </c>
      <c r="AY151" s="220">
        <v>0</v>
      </c>
      <c r="AZ151" s="220">
        <v>0</v>
      </c>
      <c r="BA151" s="220">
        <v>0</v>
      </c>
      <c r="BB151" s="220">
        <v>0</v>
      </c>
      <c r="BC151" s="220">
        <v>0</v>
      </c>
      <c r="BD151" s="220">
        <v>0</v>
      </c>
      <c r="BE151" s="220">
        <v>0</v>
      </c>
      <c r="BF151" s="251">
        <f t="shared" si="31"/>
        <v>0</v>
      </c>
      <c r="BH151" s="250"/>
    </row>
    <row r="152" spans="1:60" s="222" customFormat="1" ht="12.75">
      <c r="A152" s="355"/>
      <c r="B152" s="244"/>
      <c r="C152" s="241"/>
      <c r="D152" s="220" t="s">
        <v>126</v>
      </c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6"/>
      <c r="V152" s="220"/>
      <c r="W152" s="226">
        <v>0</v>
      </c>
      <c r="X152" s="226">
        <v>0</v>
      </c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>
        <v>0</v>
      </c>
      <c r="AX152" s="220">
        <v>0</v>
      </c>
      <c r="AY152" s="220">
        <v>0</v>
      </c>
      <c r="AZ152" s="220">
        <v>0</v>
      </c>
      <c r="BA152" s="220">
        <v>0</v>
      </c>
      <c r="BB152" s="220">
        <v>0</v>
      </c>
      <c r="BC152" s="220">
        <v>0</v>
      </c>
      <c r="BD152" s="220">
        <v>0</v>
      </c>
      <c r="BE152" s="220">
        <v>0</v>
      </c>
      <c r="BF152" s="251">
        <f t="shared" si="31"/>
        <v>0</v>
      </c>
      <c r="BH152" s="250"/>
    </row>
    <row r="153" spans="1:60" s="222" customFormat="1" ht="49.5" customHeight="1" hidden="1">
      <c r="A153" s="355"/>
      <c r="B153" s="220" t="s">
        <v>154</v>
      </c>
      <c r="C153" s="241" t="str">
        <f>'[2]УП'!$B$58</f>
        <v>Наплавка дефектов деталей и узлов машин, механизмов крнструкций и отливок под механическую обработку и пробное  давление</v>
      </c>
      <c r="D153" s="220" t="s">
        <v>125</v>
      </c>
      <c r="E153" s="220">
        <f aca="true" t="shared" si="46" ref="E153:T154">E155</f>
        <v>0</v>
      </c>
      <c r="F153" s="220">
        <f t="shared" si="46"/>
        <v>0</v>
      </c>
      <c r="G153" s="220">
        <f t="shared" si="46"/>
        <v>0</v>
      </c>
      <c r="H153" s="220">
        <f t="shared" si="46"/>
        <v>0</v>
      </c>
      <c r="I153" s="220">
        <f t="shared" si="46"/>
        <v>0</v>
      </c>
      <c r="J153" s="220">
        <f t="shared" si="46"/>
        <v>0</v>
      </c>
      <c r="K153" s="220">
        <f t="shared" si="46"/>
        <v>0</v>
      </c>
      <c r="L153" s="220">
        <f t="shared" si="46"/>
        <v>0</v>
      </c>
      <c r="M153" s="220">
        <f t="shared" si="46"/>
        <v>0</v>
      </c>
      <c r="N153" s="220">
        <f t="shared" si="46"/>
        <v>0</v>
      </c>
      <c r="O153" s="220">
        <f t="shared" si="46"/>
        <v>0</v>
      </c>
      <c r="P153" s="220">
        <f t="shared" si="46"/>
        <v>0</v>
      </c>
      <c r="Q153" s="220">
        <f t="shared" si="46"/>
        <v>0</v>
      </c>
      <c r="R153" s="220">
        <f t="shared" si="46"/>
        <v>0</v>
      </c>
      <c r="S153" s="220">
        <f t="shared" si="46"/>
        <v>0</v>
      </c>
      <c r="T153" s="220">
        <f t="shared" si="46"/>
        <v>0</v>
      </c>
      <c r="U153" s="226"/>
      <c r="V153" s="220">
        <f>V155</f>
        <v>0</v>
      </c>
      <c r="W153" s="226">
        <v>0</v>
      </c>
      <c r="X153" s="226">
        <v>0</v>
      </c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>
        <f>AV155</f>
        <v>0</v>
      </c>
      <c r="AW153" s="220">
        <v>0</v>
      </c>
      <c r="AX153" s="220">
        <v>0</v>
      </c>
      <c r="AY153" s="220">
        <v>0</v>
      </c>
      <c r="AZ153" s="220">
        <v>0</v>
      </c>
      <c r="BA153" s="220">
        <v>0</v>
      </c>
      <c r="BB153" s="220">
        <v>0</v>
      </c>
      <c r="BC153" s="220">
        <v>0</v>
      </c>
      <c r="BD153" s="220">
        <v>0</v>
      </c>
      <c r="BE153" s="220">
        <v>0</v>
      </c>
      <c r="BF153" s="251">
        <f t="shared" si="31"/>
        <v>0</v>
      </c>
      <c r="BH153" s="250"/>
    </row>
    <row r="154" spans="1:60" s="222" customFormat="1" ht="12.75" customHeight="1" hidden="1">
      <c r="A154" s="355"/>
      <c r="B154" s="220"/>
      <c r="C154" s="241"/>
      <c r="D154" s="220" t="s">
        <v>126</v>
      </c>
      <c r="E154" s="220">
        <f t="shared" si="46"/>
        <v>0</v>
      </c>
      <c r="F154" s="220">
        <f t="shared" si="46"/>
        <v>0</v>
      </c>
      <c r="G154" s="220">
        <f t="shared" si="46"/>
        <v>0</v>
      </c>
      <c r="H154" s="220">
        <f t="shared" si="46"/>
        <v>0</v>
      </c>
      <c r="I154" s="220">
        <f t="shared" si="46"/>
        <v>0</v>
      </c>
      <c r="J154" s="220">
        <f t="shared" si="46"/>
        <v>0</v>
      </c>
      <c r="K154" s="220">
        <f t="shared" si="46"/>
        <v>0</v>
      </c>
      <c r="L154" s="220">
        <f t="shared" si="46"/>
        <v>0</v>
      </c>
      <c r="M154" s="220">
        <f t="shared" si="46"/>
        <v>0</v>
      </c>
      <c r="N154" s="220">
        <f t="shared" si="46"/>
        <v>0</v>
      </c>
      <c r="O154" s="220">
        <f t="shared" si="46"/>
        <v>0</v>
      </c>
      <c r="P154" s="220">
        <f t="shared" si="46"/>
        <v>0</v>
      </c>
      <c r="Q154" s="220">
        <f t="shared" si="46"/>
        <v>0</v>
      </c>
      <c r="R154" s="220">
        <f t="shared" si="46"/>
        <v>0</v>
      </c>
      <c r="S154" s="220">
        <f t="shared" si="46"/>
        <v>0</v>
      </c>
      <c r="T154" s="220">
        <f t="shared" si="46"/>
        <v>0</v>
      </c>
      <c r="U154" s="226"/>
      <c r="V154" s="220">
        <f>V156</f>
        <v>0</v>
      </c>
      <c r="W154" s="226">
        <v>0</v>
      </c>
      <c r="X154" s="226">
        <v>0</v>
      </c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AL154" s="220"/>
      <c r="AM154" s="220"/>
      <c r="AN154" s="220"/>
      <c r="AO154" s="220"/>
      <c r="AP154" s="220"/>
      <c r="AQ154" s="220"/>
      <c r="AR154" s="220"/>
      <c r="AS154" s="220"/>
      <c r="AT154" s="220"/>
      <c r="AU154" s="220"/>
      <c r="AV154" s="220">
        <f>AV156</f>
        <v>0</v>
      </c>
      <c r="AW154" s="220">
        <v>0</v>
      </c>
      <c r="AX154" s="220">
        <v>0</v>
      </c>
      <c r="AY154" s="220">
        <v>0</v>
      </c>
      <c r="AZ154" s="220">
        <v>0</v>
      </c>
      <c r="BA154" s="220">
        <v>0</v>
      </c>
      <c r="BB154" s="220">
        <v>0</v>
      </c>
      <c r="BC154" s="220">
        <v>0</v>
      </c>
      <c r="BD154" s="220">
        <v>0</v>
      </c>
      <c r="BE154" s="220">
        <v>0</v>
      </c>
      <c r="BF154" s="251">
        <f t="shared" si="31"/>
        <v>0</v>
      </c>
      <c r="BH154" s="250"/>
    </row>
    <row r="155" spans="1:60" s="222" customFormat="1" ht="16.5" customHeight="1" hidden="1">
      <c r="A155" s="355"/>
      <c r="B155" s="244" t="s">
        <v>191</v>
      </c>
      <c r="C155" s="241" t="str">
        <f>'[2]УП'!$B$59</f>
        <v>Технология газовой наплавки</v>
      </c>
      <c r="D155" s="220" t="s">
        <v>125</v>
      </c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6"/>
      <c r="V155" s="220"/>
      <c r="W155" s="226">
        <v>0</v>
      </c>
      <c r="X155" s="226">
        <v>0</v>
      </c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  <c r="AJ155" s="220"/>
      <c r="AK155" s="220"/>
      <c r="AL155" s="220"/>
      <c r="AM155" s="220"/>
      <c r="AN155" s="220"/>
      <c r="AO155" s="220"/>
      <c r="AP155" s="220"/>
      <c r="AQ155" s="220"/>
      <c r="AR155" s="220"/>
      <c r="AS155" s="220"/>
      <c r="AT155" s="220"/>
      <c r="AU155" s="220"/>
      <c r="AV155" s="220"/>
      <c r="AW155" s="220">
        <v>0</v>
      </c>
      <c r="AX155" s="220">
        <v>0</v>
      </c>
      <c r="AY155" s="220">
        <v>0</v>
      </c>
      <c r="AZ155" s="220">
        <v>0</v>
      </c>
      <c r="BA155" s="220">
        <v>0</v>
      </c>
      <c r="BB155" s="220">
        <v>0</v>
      </c>
      <c r="BC155" s="220">
        <v>0</v>
      </c>
      <c r="BD155" s="220">
        <v>0</v>
      </c>
      <c r="BE155" s="220">
        <v>0</v>
      </c>
      <c r="BF155" s="251">
        <f t="shared" si="31"/>
        <v>0</v>
      </c>
      <c r="BH155" s="250"/>
    </row>
    <row r="156" spans="1:60" s="222" customFormat="1" ht="12.75" customHeight="1" hidden="1">
      <c r="A156" s="355"/>
      <c r="B156" s="244"/>
      <c r="C156" s="241"/>
      <c r="D156" s="220" t="s">
        <v>126</v>
      </c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6"/>
      <c r="V156" s="220"/>
      <c r="W156" s="226">
        <v>0</v>
      </c>
      <c r="X156" s="226">
        <v>0</v>
      </c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  <c r="AL156" s="220"/>
      <c r="AM156" s="220"/>
      <c r="AN156" s="220"/>
      <c r="AO156" s="220"/>
      <c r="AP156" s="220"/>
      <c r="AQ156" s="220"/>
      <c r="AR156" s="220"/>
      <c r="AS156" s="220"/>
      <c r="AT156" s="220"/>
      <c r="AU156" s="220"/>
      <c r="AV156" s="220"/>
      <c r="AW156" s="220">
        <v>0</v>
      </c>
      <c r="AX156" s="220">
        <v>0</v>
      </c>
      <c r="AY156" s="220">
        <v>0</v>
      </c>
      <c r="AZ156" s="220">
        <v>0</v>
      </c>
      <c r="BA156" s="220">
        <v>0</v>
      </c>
      <c r="BB156" s="220">
        <v>0</v>
      </c>
      <c r="BC156" s="220">
        <v>0</v>
      </c>
      <c r="BD156" s="220">
        <v>0</v>
      </c>
      <c r="BE156" s="220">
        <v>0</v>
      </c>
      <c r="BF156" s="251">
        <f t="shared" si="31"/>
        <v>0</v>
      </c>
      <c r="BH156" s="250"/>
    </row>
    <row r="157" spans="1:60" s="222" customFormat="1" ht="49.5" customHeight="1" hidden="1">
      <c r="A157" s="355"/>
      <c r="B157" s="220" t="s">
        <v>156</v>
      </c>
      <c r="C157" s="241" t="str">
        <f>'[2]УП'!$B$62</f>
        <v>Дефектация сварных швов и контроль качества сварных соединений</v>
      </c>
      <c r="D157" s="220" t="s">
        <v>125</v>
      </c>
      <c r="E157" s="220">
        <f aca="true" t="shared" si="47" ref="E157:T158">E159</f>
        <v>0</v>
      </c>
      <c r="F157" s="220">
        <f t="shared" si="47"/>
        <v>0</v>
      </c>
      <c r="G157" s="220">
        <f t="shared" si="47"/>
        <v>0</v>
      </c>
      <c r="H157" s="220">
        <f t="shared" si="47"/>
        <v>0</v>
      </c>
      <c r="I157" s="220">
        <f t="shared" si="47"/>
        <v>0</v>
      </c>
      <c r="J157" s="220">
        <f t="shared" si="47"/>
        <v>0</v>
      </c>
      <c r="K157" s="220">
        <f t="shared" si="47"/>
        <v>0</v>
      </c>
      <c r="L157" s="220">
        <f t="shared" si="47"/>
        <v>0</v>
      </c>
      <c r="M157" s="220">
        <f t="shared" si="47"/>
        <v>0</v>
      </c>
      <c r="N157" s="220">
        <f t="shared" si="47"/>
        <v>0</v>
      </c>
      <c r="O157" s="220">
        <f t="shared" si="47"/>
        <v>0</v>
      </c>
      <c r="P157" s="220">
        <f t="shared" si="47"/>
        <v>0</v>
      </c>
      <c r="Q157" s="220">
        <f t="shared" si="47"/>
        <v>0</v>
      </c>
      <c r="R157" s="220">
        <f t="shared" si="47"/>
        <v>0</v>
      </c>
      <c r="S157" s="220">
        <f t="shared" si="47"/>
        <v>0</v>
      </c>
      <c r="T157" s="220">
        <f t="shared" si="47"/>
        <v>0</v>
      </c>
      <c r="U157" s="226"/>
      <c r="V157" s="220">
        <f>V159</f>
        <v>0</v>
      </c>
      <c r="W157" s="226">
        <v>0</v>
      </c>
      <c r="X157" s="226">
        <v>0</v>
      </c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0">
        <f>AV159</f>
        <v>0</v>
      </c>
      <c r="AW157" s="220">
        <v>0</v>
      </c>
      <c r="AX157" s="220">
        <v>0</v>
      </c>
      <c r="AY157" s="220">
        <v>0</v>
      </c>
      <c r="AZ157" s="220">
        <v>0</v>
      </c>
      <c r="BA157" s="220">
        <v>0</v>
      </c>
      <c r="BB157" s="220">
        <v>0</v>
      </c>
      <c r="BC157" s="220">
        <v>0</v>
      </c>
      <c r="BD157" s="220">
        <v>0</v>
      </c>
      <c r="BE157" s="220">
        <v>0</v>
      </c>
      <c r="BF157" s="251">
        <f t="shared" si="31"/>
        <v>0</v>
      </c>
      <c r="BH157" s="250"/>
    </row>
    <row r="158" spans="1:60" s="222" customFormat="1" ht="12.75" customHeight="1" hidden="1">
      <c r="A158" s="355"/>
      <c r="B158" s="220"/>
      <c r="C158" s="241"/>
      <c r="D158" s="220" t="s">
        <v>126</v>
      </c>
      <c r="E158" s="220">
        <f t="shared" si="47"/>
        <v>0</v>
      </c>
      <c r="F158" s="220">
        <f t="shared" si="47"/>
        <v>0</v>
      </c>
      <c r="G158" s="220">
        <f t="shared" si="47"/>
        <v>0</v>
      </c>
      <c r="H158" s="220">
        <f t="shared" si="47"/>
        <v>0</v>
      </c>
      <c r="I158" s="220">
        <f t="shared" si="47"/>
        <v>0</v>
      </c>
      <c r="J158" s="220">
        <f t="shared" si="47"/>
        <v>0</v>
      </c>
      <c r="K158" s="220">
        <f t="shared" si="47"/>
        <v>0</v>
      </c>
      <c r="L158" s="220">
        <f t="shared" si="47"/>
        <v>0</v>
      </c>
      <c r="M158" s="220">
        <f t="shared" si="47"/>
        <v>0</v>
      </c>
      <c r="N158" s="220">
        <f t="shared" si="47"/>
        <v>0</v>
      </c>
      <c r="O158" s="220">
        <f t="shared" si="47"/>
        <v>0</v>
      </c>
      <c r="P158" s="220">
        <f t="shared" si="47"/>
        <v>0</v>
      </c>
      <c r="Q158" s="220">
        <f t="shared" si="47"/>
        <v>0</v>
      </c>
      <c r="R158" s="220">
        <f t="shared" si="47"/>
        <v>0</v>
      </c>
      <c r="S158" s="220">
        <f t="shared" si="47"/>
        <v>0</v>
      </c>
      <c r="T158" s="220">
        <f t="shared" si="47"/>
        <v>0</v>
      </c>
      <c r="U158" s="226"/>
      <c r="V158" s="220">
        <f>V160</f>
        <v>0</v>
      </c>
      <c r="W158" s="226">
        <v>0</v>
      </c>
      <c r="X158" s="226">
        <v>0</v>
      </c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  <c r="AJ158" s="220"/>
      <c r="AK158" s="220"/>
      <c r="AL158" s="220"/>
      <c r="AM158" s="220"/>
      <c r="AN158" s="220"/>
      <c r="AO158" s="220"/>
      <c r="AP158" s="220"/>
      <c r="AQ158" s="220"/>
      <c r="AR158" s="220"/>
      <c r="AS158" s="220"/>
      <c r="AT158" s="220"/>
      <c r="AU158" s="220"/>
      <c r="AV158" s="220">
        <f>AV160</f>
        <v>0</v>
      </c>
      <c r="AW158" s="220">
        <v>0</v>
      </c>
      <c r="AX158" s="220">
        <v>0</v>
      </c>
      <c r="AY158" s="220">
        <v>0</v>
      </c>
      <c r="AZ158" s="220">
        <v>0</v>
      </c>
      <c r="BA158" s="220">
        <v>0</v>
      </c>
      <c r="BB158" s="220">
        <v>0</v>
      </c>
      <c r="BC158" s="220">
        <v>0</v>
      </c>
      <c r="BD158" s="220">
        <v>0</v>
      </c>
      <c r="BE158" s="220">
        <v>0</v>
      </c>
      <c r="BF158" s="251">
        <f t="shared" si="31"/>
        <v>0</v>
      </c>
      <c r="BH158" s="250"/>
    </row>
    <row r="159" spans="1:60" s="222" customFormat="1" ht="16.5" customHeight="1" hidden="1">
      <c r="A159" s="355"/>
      <c r="B159" s="244" t="s">
        <v>157</v>
      </c>
      <c r="C159" s="241" t="str">
        <f>'[2]УП'!$B$63</f>
        <v>Дефекты и способы испытания сварных швов</v>
      </c>
      <c r="D159" s="220" t="s">
        <v>125</v>
      </c>
      <c r="E159" s="220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6"/>
      <c r="V159" s="220"/>
      <c r="W159" s="226">
        <v>0</v>
      </c>
      <c r="X159" s="226">
        <v>0</v>
      </c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  <c r="AL159" s="220"/>
      <c r="AM159" s="220"/>
      <c r="AN159" s="220"/>
      <c r="AO159" s="220"/>
      <c r="AP159" s="220"/>
      <c r="AQ159" s="220"/>
      <c r="AR159" s="220"/>
      <c r="AS159" s="220"/>
      <c r="AT159" s="220"/>
      <c r="AU159" s="220"/>
      <c r="AV159" s="220"/>
      <c r="AW159" s="220">
        <v>0</v>
      </c>
      <c r="AX159" s="220">
        <v>0</v>
      </c>
      <c r="AY159" s="220">
        <v>0</v>
      </c>
      <c r="AZ159" s="220">
        <v>0</v>
      </c>
      <c r="BA159" s="220">
        <v>0</v>
      </c>
      <c r="BB159" s="220">
        <v>0</v>
      </c>
      <c r="BC159" s="220">
        <v>0</v>
      </c>
      <c r="BD159" s="220">
        <v>0</v>
      </c>
      <c r="BE159" s="220">
        <v>0</v>
      </c>
      <c r="BF159" s="251">
        <f t="shared" si="31"/>
        <v>0</v>
      </c>
      <c r="BH159" s="250"/>
    </row>
    <row r="160" spans="1:60" s="222" customFormat="1" ht="12.75" customHeight="1" hidden="1">
      <c r="A160" s="355"/>
      <c r="B160" s="244"/>
      <c r="C160" s="241"/>
      <c r="D160" s="220" t="s">
        <v>126</v>
      </c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6"/>
      <c r="V160" s="220"/>
      <c r="W160" s="226">
        <v>0</v>
      </c>
      <c r="X160" s="226">
        <v>0</v>
      </c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>
        <v>0</v>
      </c>
      <c r="AX160" s="220">
        <v>0</v>
      </c>
      <c r="AY160" s="220">
        <v>0</v>
      </c>
      <c r="AZ160" s="220">
        <v>0</v>
      </c>
      <c r="BA160" s="220">
        <v>0</v>
      </c>
      <c r="BB160" s="220">
        <v>0</v>
      </c>
      <c r="BC160" s="220">
        <v>0</v>
      </c>
      <c r="BD160" s="220">
        <v>0</v>
      </c>
      <c r="BE160" s="220">
        <v>0</v>
      </c>
      <c r="BF160" s="251">
        <f t="shared" si="31"/>
        <v>0</v>
      </c>
      <c r="BH160" s="250"/>
    </row>
    <row r="161" spans="1:60" s="222" customFormat="1" ht="12.75" customHeight="1" hidden="1">
      <c r="A161" s="355"/>
      <c r="B161" s="244"/>
      <c r="C161" s="241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6"/>
      <c r="V161" s="220"/>
      <c r="W161" s="226">
        <v>0</v>
      </c>
      <c r="X161" s="226">
        <v>0</v>
      </c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0"/>
      <c r="AW161" s="220">
        <v>0</v>
      </c>
      <c r="AX161" s="220">
        <v>0</v>
      </c>
      <c r="AY161" s="220">
        <v>0</v>
      </c>
      <c r="AZ161" s="220">
        <v>0</v>
      </c>
      <c r="BA161" s="220">
        <v>0</v>
      </c>
      <c r="BB161" s="220">
        <v>0</v>
      </c>
      <c r="BC161" s="220">
        <v>0</v>
      </c>
      <c r="BD161" s="220">
        <v>0</v>
      </c>
      <c r="BE161" s="220">
        <v>0</v>
      </c>
      <c r="BF161" s="251">
        <f t="shared" si="31"/>
        <v>0</v>
      </c>
      <c r="BH161" s="250"/>
    </row>
    <row r="162" spans="1:60" s="222" customFormat="1" ht="12.75" customHeight="1" hidden="1">
      <c r="A162" s="355"/>
      <c r="B162" s="244"/>
      <c r="C162" s="241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6"/>
      <c r="V162" s="220"/>
      <c r="W162" s="226">
        <v>0</v>
      </c>
      <c r="X162" s="226">
        <v>0</v>
      </c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220">
        <v>0</v>
      </c>
      <c r="AX162" s="220">
        <v>0</v>
      </c>
      <c r="AY162" s="220">
        <v>0</v>
      </c>
      <c r="AZ162" s="220">
        <v>0</v>
      </c>
      <c r="BA162" s="220">
        <v>0</v>
      </c>
      <c r="BB162" s="220">
        <v>0</v>
      </c>
      <c r="BC162" s="220">
        <v>0</v>
      </c>
      <c r="BD162" s="220">
        <v>0</v>
      </c>
      <c r="BE162" s="220">
        <v>0</v>
      </c>
      <c r="BF162" s="251">
        <f t="shared" si="31"/>
        <v>0</v>
      </c>
      <c r="BH162" s="250"/>
    </row>
    <row r="163" spans="1:60" s="222" customFormat="1" ht="12.75">
      <c r="A163" s="355"/>
      <c r="B163" s="244" t="s">
        <v>40</v>
      </c>
      <c r="C163" s="241" t="s">
        <v>59</v>
      </c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6"/>
      <c r="V163" s="220"/>
      <c r="W163" s="226">
        <v>0</v>
      </c>
      <c r="X163" s="226">
        <v>0</v>
      </c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  <c r="AO163" s="220"/>
      <c r="AP163" s="220"/>
      <c r="AQ163" s="220"/>
      <c r="AR163" s="220"/>
      <c r="AS163" s="220"/>
      <c r="AT163" s="220"/>
      <c r="AU163" s="220"/>
      <c r="AV163" s="220"/>
      <c r="AW163" s="220">
        <v>0</v>
      </c>
      <c r="AX163" s="220">
        <v>0</v>
      </c>
      <c r="AY163" s="220">
        <v>0</v>
      </c>
      <c r="AZ163" s="220">
        <v>0</v>
      </c>
      <c r="BA163" s="220">
        <v>0</v>
      </c>
      <c r="BB163" s="220">
        <v>0</v>
      </c>
      <c r="BC163" s="220">
        <v>0</v>
      </c>
      <c r="BD163" s="220">
        <v>0</v>
      </c>
      <c r="BE163" s="220">
        <v>0</v>
      </c>
      <c r="BF163" s="251">
        <f t="shared" si="31"/>
        <v>0</v>
      </c>
      <c r="BH163" s="250"/>
    </row>
    <row r="164" spans="1:60" s="222" customFormat="1" ht="12.75">
      <c r="A164" s="355"/>
      <c r="B164" s="244" t="s">
        <v>165</v>
      </c>
      <c r="C164" s="241" t="s">
        <v>252</v>
      </c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6"/>
      <c r="V164" s="220"/>
      <c r="W164" s="226">
        <v>0</v>
      </c>
      <c r="X164" s="226">
        <v>0</v>
      </c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0"/>
      <c r="AP164" s="220"/>
      <c r="AQ164" s="220"/>
      <c r="AR164" s="220"/>
      <c r="AS164" s="220"/>
      <c r="AT164" s="220"/>
      <c r="AU164" s="220"/>
      <c r="AV164" s="220" t="s">
        <v>251</v>
      </c>
      <c r="AW164" s="220">
        <v>0</v>
      </c>
      <c r="AX164" s="220">
        <v>0</v>
      </c>
      <c r="AY164" s="220">
        <v>0</v>
      </c>
      <c r="AZ164" s="220">
        <v>0</v>
      </c>
      <c r="BA164" s="220">
        <v>0</v>
      </c>
      <c r="BB164" s="220">
        <v>0</v>
      </c>
      <c r="BC164" s="220">
        <v>0</v>
      </c>
      <c r="BD164" s="220">
        <v>0</v>
      </c>
      <c r="BE164" s="220">
        <v>0</v>
      </c>
      <c r="BF164" s="251">
        <f t="shared" si="31"/>
        <v>0</v>
      </c>
      <c r="BH164" s="250"/>
    </row>
    <row r="165" spans="1:60" s="222" customFormat="1" ht="12.75">
      <c r="A165" s="355"/>
      <c r="B165" s="244"/>
      <c r="C165" s="241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6"/>
      <c r="V165" s="220"/>
      <c r="W165" s="226"/>
      <c r="X165" s="226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  <c r="AL165" s="220"/>
      <c r="AM165" s="220"/>
      <c r="AN165" s="220"/>
      <c r="AO165" s="220"/>
      <c r="AP165" s="220"/>
      <c r="AQ165" s="220"/>
      <c r="AR165" s="220"/>
      <c r="AS165" s="220"/>
      <c r="AT165" s="220"/>
      <c r="AU165" s="220"/>
      <c r="AV165" s="220">
        <v>1</v>
      </c>
      <c r="AW165" s="220"/>
      <c r="AX165" s="220"/>
      <c r="AY165" s="220"/>
      <c r="AZ165" s="220"/>
      <c r="BA165" s="220"/>
      <c r="BB165" s="220"/>
      <c r="BC165" s="220"/>
      <c r="BD165" s="220"/>
      <c r="BE165" s="220"/>
      <c r="BF165" s="251">
        <f t="shared" si="31"/>
        <v>1</v>
      </c>
      <c r="BG165" s="222" t="s">
        <v>253</v>
      </c>
      <c r="BH165" s="250"/>
    </row>
    <row r="166" spans="1:60" s="222" customFormat="1" ht="16.5" customHeight="1">
      <c r="A166" s="355"/>
      <c r="B166" s="244" t="s">
        <v>43</v>
      </c>
      <c r="C166" s="241" t="s">
        <v>44</v>
      </c>
      <c r="D166" s="220" t="s">
        <v>125</v>
      </c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6"/>
      <c r="V166" s="220"/>
      <c r="W166" s="226">
        <v>0</v>
      </c>
      <c r="X166" s="226">
        <v>0</v>
      </c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 t="s">
        <v>243</v>
      </c>
      <c r="AW166" s="220">
        <v>0</v>
      </c>
      <c r="AX166" s="220">
        <v>0</v>
      </c>
      <c r="AY166" s="220">
        <v>0</v>
      </c>
      <c r="AZ166" s="220">
        <v>0</v>
      </c>
      <c r="BA166" s="220">
        <v>0</v>
      </c>
      <c r="BB166" s="220">
        <v>0</v>
      </c>
      <c r="BC166" s="220">
        <v>0</v>
      </c>
      <c r="BD166" s="220">
        <v>0</v>
      </c>
      <c r="BE166" s="220">
        <v>0</v>
      </c>
      <c r="BF166" s="251">
        <f t="shared" si="31"/>
        <v>0</v>
      </c>
      <c r="BH166" s="250"/>
    </row>
    <row r="167" spans="1:60" s="222" customFormat="1" ht="12.75">
      <c r="A167" s="355"/>
      <c r="B167" s="244"/>
      <c r="C167" s="241"/>
      <c r="D167" s="220" t="s">
        <v>126</v>
      </c>
      <c r="E167" s="220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6">
        <v>0</v>
      </c>
      <c r="X167" s="226">
        <v>0</v>
      </c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  <c r="AL167" s="220"/>
      <c r="AM167" s="220"/>
      <c r="AN167" s="220"/>
      <c r="AO167" s="220"/>
      <c r="AP167" s="220"/>
      <c r="AQ167" s="220"/>
      <c r="AR167" s="220"/>
      <c r="AS167" s="220"/>
      <c r="AT167" s="220"/>
      <c r="AU167" s="220"/>
      <c r="AV167" s="220">
        <v>1</v>
      </c>
      <c r="AW167" s="220">
        <v>0</v>
      </c>
      <c r="AX167" s="220">
        <v>0</v>
      </c>
      <c r="AY167" s="220">
        <v>0</v>
      </c>
      <c r="AZ167" s="220">
        <v>0</v>
      </c>
      <c r="BA167" s="220">
        <v>0</v>
      </c>
      <c r="BB167" s="220">
        <v>0</v>
      </c>
      <c r="BC167" s="220">
        <v>0</v>
      </c>
      <c r="BD167" s="220">
        <v>0</v>
      </c>
      <c r="BE167" s="220">
        <v>0</v>
      </c>
      <c r="BF167" s="251">
        <f t="shared" si="31"/>
        <v>1</v>
      </c>
      <c r="BG167" s="222" t="s">
        <v>255</v>
      </c>
      <c r="BH167" s="250"/>
    </row>
    <row r="168" spans="1:60" s="222" customFormat="1" ht="29.25" customHeight="1" hidden="1">
      <c r="A168" s="355"/>
      <c r="B168" s="339" t="s">
        <v>142</v>
      </c>
      <c r="C168" s="339"/>
      <c r="D168" s="224"/>
      <c r="E168" s="220">
        <f aca="true" t="shared" si="48" ref="E168:X169">E116+E79+E134+E166</f>
        <v>0</v>
      </c>
      <c r="F168" s="220">
        <f t="shared" si="48"/>
        <v>0</v>
      </c>
      <c r="G168" s="220">
        <f t="shared" si="48"/>
        <v>0</v>
      </c>
      <c r="H168" s="220">
        <f t="shared" si="48"/>
        <v>0</v>
      </c>
      <c r="I168" s="220">
        <f t="shared" si="48"/>
        <v>0</v>
      </c>
      <c r="J168" s="220">
        <f t="shared" si="48"/>
        <v>0</v>
      </c>
      <c r="K168" s="220">
        <f t="shared" si="48"/>
        <v>0</v>
      </c>
      <c r="L168" s="220">
        <f t="shared" si="48"/>
        <v>0</v>
      </c>
      <c r="M168" s="220">
        <f t="shared" si="48"/>
        <v>0</v>
      </c>
      <c r="N168" s="220">
        <f t="shared" si="48"/>
        <v>0</v>
      </c>
      <c r="O168" s="220">
        <f t="shared" si="48"/>
        <v>0</v>
      </c>
      <c r="P168" s="220">
        <f t="shared" si="48"/>
        <v>0</v>
      </c>
      <c r="Q168" s="220">
        <f t="shared" si="48"/>
        <v>0</v>
      </c>
      <c r="R168" s="220">
        <f t="shared" si="48"/>
        <v>0</v>
      </c>
      <c r="S168" s="220">
        <f t="shared" si="48"/>
        <v>0</v>
      </c>
      <c r="T168" s="220">
        <f t="shared" si="48"/>
        <v>0</v>
      </c>
      <c r="U168" s="220">
        <f t="shared" si="48"/>
        <v>0</v>
      </c>
      <c r="V168" s="220" t="e">
        <f t="shared" si="48"/>
        <v>#VALUE!</v>
      </c>
      <c r="W168" s="220">
        <f t="shared" si="48"/>
        <v>0</v>
      </c>
      <c r="X168" s="220">
        <f t="shared" si="48"/>
        <v>0</v>
      </c>
      <c r="Y168" s="220">
        <f>Y116+Y79+Y134+Y166+Y145-Y166</f>
        <v>0</v>
      </c>
      <c r="Z168" s="220">
        <f>Z116+Z79+Z134+Z166+Z145-Z166</f>
        <v>0</v>
      </c>
      <c r="AA168" s="220">
        <f>AA116+AA79+AA134+AA166+AA145-AA166</f>
        <v>0</v>
      </c>
      <c r="AB168" s="220">
        <f>AB116+AB79+AB134+AB166+AB145-AB166</f>
        <v>0</v>
      </c>
      <c r="AC168" s="220">
        <v>36</v>
      </c>
      <c r="AD168" s="220">
        <v>36</v>
      </c>
      <c r="AE168" s="220">
        <f aca="true" t="shared" si="49" ref="AE168:AN169">AE116+AE79+AE134+AE166+AE145-AE166</f>
        <v>0</v>
      </c>
      <c r="AF168" s="220">
        <f t="shared" si="49"/>
        <v>0</v>
      </c>
      <c r="AG168" s="220">
        <f t="shared" si="49"/>
        <v>0</v>
      </c>
      <c r="AH168" s="220">
        <f t="shared" si="49"/>
        <v>0</v>
      </c>
      <c r="AI168" s="220">
        <f t="shared" si="49"/>
        <v>0</v>
      </c>
      <c r="AJ168" s="220">
        <f t="shared" si="49"/>
        <v>0</v>
      </c>
      <c r="AK168" s="220">
        <f t="shared" si="49"/>
        <v>0</v>
      </c>
      <c r="AL168" s="220">
        <f t="shared" si="49"/>
        <v>0</v>
      </c>
      <c r="AM168" s="220">
        <f t="shared" si="49"/>
        <v>0</v>
      </c>
      <c r="AN168" s="220">
        <f t="shared" si="49"/>
        <v>0</v>
      </c>
      <c r="AO168" s="220">
        <f aca="true" t="shared" si="50" ref="AO168:AW168">AO116+AO79+AO134+AO166+AO145</f>
        <v>0</v>
      </c>
      <c r="AP168" s="220">
        <f t="shared" si="50"/>
        <v>0</v>
      </c>
      <c r="AQ168" s="220">
        <f t="shared" si="50"/>
        <v>0</v>
      </c>
      <c r="AR168" s="220">
        <f t="shared" si="50"/>
        <v>0</v>
      </c>
      <c r="AS168" s="220">
        <f t="shared" si="50"/>
        <v>0</v>
      </c>
      <c r="AT168" s="220">
        <f t="shared" si="50"/>
        <v>0</v>
      </c>
      <c r="AU168" s="220">
        <f t="shared" si="50"/>
        <v>0</v>
      </c>
      <c r="AV168" s="220" t="e">
        <f t="shared" si="50"/>
        <v>#VALUE!</v>
      </c>
      <c r="AW168" s="220">
        <f t="shared" si="50"/>
        <v>0</v>
      </c>
      <c r="AX168" s="220">
        <f aca="true" t="shared" si="51" ref="AX168:BE168">AX116+AX79+AX134+AX166</f>
        <v>0</v>
      </c>
      <c r="AY168" s="220">
        <f t="shared" si="51"/>
        <v>0</v>
      </c>
      <c r="AZ168" s="220">
        <f t="shared" si="51"/>
        <v>0</v>
      </c>
      <c r="BA168" s="220">
        <f t="shared" si="51"/>
        <v>0</v>
      </c>
      <c r="BB168" s="220">
        <f t="shared" si="51"/>
        <v>0</v>
      </c>
      <c r="BC168" s="220">
        <f t="shared" si="51"/>
        <v>0</v>
      </c>
      <c r="BD168" s="220">
        <f t="shared" si="51"/>
        <v>0</v>
      </c>
      <c r="BE168" s="220">
        <f t="shared" si="51"/>
        <v>0</v>
      </c>
      <c r="BF168" s="251" t="e">
        <f t="shared" si="31"/>
        <v>#VALUE!</v>
      </c>
      <c r="BH168" s="250"/>
    </row>
    <row r="169" spans="1:60" s="222" customFormat="1" ht="34.5" customHeight="1">
      <c r="A169" s="355"/>
      <c r="B169" s="340" t="s">
        <v>249</v>
      </c>
      <c r="C169" s="341"/>
      <c r="D169" s="220"/>
      <c r="E169" s="220">
        <f t="shared" si="48"/>
        <v>0</v>
      </c>
      <c r="F169" s="220">
        <f t="shared" si="48"/>
        <v>0</v>
      </c>
      <c r="G169" s="220">
        <f t="shared" si="48"/>
        <v>0</v>
      </c>
      <c r="H169" s="220">
        <f t="shared" si="48"/>
        <v>0</v>
      </c>
      <c r="I169" s="220">
        <f t="shared" si="48"/>
        <v>0</v>
      </c>
      <c r="J169" s="220">
        <f t="shared" si="48"/>
        <v>0</v>
      </c>
      <c r="K169" s="220">
        <f t="shared" si="48"/>
        <v>0</v>
      </c>
      <c r="L169" s="220">
        <f t="shared" si="48"/>
        <v>0</v>
      </c>
      <c r="M169" s="220">
        <f t="shared" si="48"/>
        <v>0</v>
      </c>
      <c r="N169" s="220">
        <f t="shared" si="48"/>
        <v>0</v>
      </c>
      <c r="O169" s="220">
        <f t="shared" si="48"/>
        <v>0</v>
      </c>
      <c r="P169" s="220">
        <f t="shared" si="48"/>
        <v>0</v>
      </c>
      <c r="Q169" s="220">
        <f t="shared" si="48"/>
        <v>0</v>
      </c>
      <c r="R169" s="220">
        <f t="shared" si="48"/>
        <v>0</v>
      </c>
      <c r="S169" s="220">
        <f t="shared" si="48"/>
        <v>0</v>
      </c>
      <c r="T169" s="220">
        <f t="shared" si="48"/>
        <v>0</v>
      </c>
      <c r="U169" s="220">
        <f>U80+U117+U135</f>
        <v>0</v>
      </c>
      <c r="V169" s="220">
        <f>V80+V117+V135</f>
        <v>7</v>
      </c>
      <c r="W169" s="220">
        <f>W80+W117+W135</f>
        <v>0</v>
      </c>
      <c r="X169" s="220">
        <f>X80+X117+X135</f>
        <v>0</v>
      </c>
      <c r="Y169" s="220">
        <f>Y117+Y80+Y135+Y167+Y146-Y167</f>
        <v>0</v>
      </c>
      <c r="Z169" s="220">
        <f aca="true" t="shared" si="52" ref="Z169:AF169">Z117+Z80+Z135+Z167+Z146-Z167</f>
        <v>0</v>
      </c>
      <c r="AA169" s="220">
        <f t="shared" si="52"/>
        <v>0</v>
      </c>
      <c r="AB169" s="220">
        <f t="shared" si="52"/>
        <v>0</v>
      </c>
      <c r="AC169" s="220">
        <f t="shared" si="52"/>
        <v>0</v>
      </c>
      <c r="AD169" s="220">
        <f t="shared" si="52"/>
        <v>1</v>
      </c>
      <c r="AE169" s="220">
        <f t="shared" si="52"/>
        <v>0</v>
      </c>
      <c r="AF169" s="220">
        <f t="shared" si="52"/>
        <v>0</v>
      </c>
      <c r="AG169" s="220">
        <f t="shared" si="49"/>
        <v>0</v>
      </c>
      <c r="AH169" s="220">
        <f t="shared" si="49"/>
        <v>0</v>
      </c>
      <c r="AI169" s="220">
        <f t="shared" si="49"/>
        <v>0</v>
      </c>
      <c r="AJ169" s="220">
        <f t="shared" si="49"/>
        <v>0</v>
      </c>
      <c r="AK169" s="220">
        <f t="shared" si="49"/>
        <v>0</v>
      </c>
      <c r="AL169" s="220">
        <f t="shared" si="49"/>
        <v>0</v>
      </c>
      <c r="AM169" s="220">
        <f t="shared" si="49"/>
        <v>0</v>
      </c>
      <c r="AN169" s="220">
        <f t="shared" si="49"/>
        <v>0</v>
      </c>
      <c r="AO169" s="220">
        <f>AO117+AO80+AO135+AO167+AO146</f>
        <v>0</v>
      </c>
      <c r="AP169" s="220">
        <f aca="true" t="shared" si="53" ref="AP169:AW169">AP117+AP80+AP135+AP167</f>
        <v>0</v>
      </c>
      <c r="AQ169" s="220">
        <f t="shared" si="53"/>
        <v>0</v>
      </c>
      <c r="AR169" s="220">
        <f t="shared" si="53"/>
        <v>0</v>
      </c>
      <c r="AS169" s="220">
        <f t="shared" si="53"/>
        <v>0</v>
      </c>
      <c r="AT169" s="220">
        <f t="shared" si="53"/>
        <v>0</v>
      </c>
      <c r="AU169" s="220">
        <f t="shared" si="53"/>
        <v>0</v>
      </c>
      <c r="AV169" s="220">
        <f>AV117+AV80+AV135+AV167+AV165</f>
        <v>10</v>
      </c>
      <c r="AW169" s="220">
        <f t="shared" si="53"/>
        <v>0</v>
      </c>
      <c r="AX169" s="220">
        <f aca="true" t="shared" si="54" ref="AX169:BE169">AX80+AX117+AX135</f>
        <v>0</v>
      </c>
      <c r="AY169" s="220">
        <f t="shared" si="54"/>
        <v>0</v>
      </c>
      <c r="AZ169" s="220">
        <f t="shared" si="54"/>
        <v>0</v>
      </c>
      <c r="BA169" s="220">
        <f t="shared" si="54"/>
        <v>0</v>
      </c>
      <c r="BB169" s="220">
        <f t="shared" si="54"/>
        <v>0</v>
      </c>
      <c r="BC169" s="220">
        <f t="shared" si="54"/>
        <v>0</v>
      </c>
      <c r="BD169" s="220">
        <f t="shared" si="54"/>
        <v>0</v>
      </c>
      <c r="BE169" s="220">
        <f t="shared" si="54"/>
        <v>0</v>
      </c>
      <c r="BF169" s="251">
        <f t="shared" si="31"/>
        <v>18</v>
      </c>
      <c r="BG169" s="222" t="s">
        <v>256</v>
      </c>
      <c r="BH169" s="250"/>
    </row>
    <row r="170" spans="1:58" s="222" customFormat="1" ht="30" customHeight="1" hidden="1">
      <c r="A170" s="356"/>
      <c r="B170" s="342" t="s">
        <v>145</v>
      </c>
      <c r="C170" s="342"/>
      <c r="D170" s="224"/>
      <c r="E170" s="220">
        <f>E168+E169</f>
        <v>0</v>
      </c>
      <c r="F170" s="220">
        <f aca="true" t="shared" si="55" ref="F170:BF170">F168+F169</f>
        <v>0</v>
      </c>
      <c r="G170" s="220">
        <f t="shared" si="55"/>
        <v>0</v>
      </c>
      <c r="H170" s="220">
        <f t="shared" si="55"/>
        <v>0</v>
      </c>
      <c r="I170" s="220">
        <f t="shared" si="55"/>
        <v>0</v>
      </c>
      <c r="J170" s="220">
        <f t="shared" si="55"/>
        <v>0</v>
      </c>
      <c r="K170" s="220">
        <f t="shared" si="55"/>
        <v>0</v>
      </c>
      <c r="L170" s="220">
        <f t="shared" si="55"/>
        <v>0</v>
      </c>
      <c r="M170" s="220">
        <f t="shared" si="55"/>
        <v>0</v>
      </c>
      <c r="N170" s="220">
        <f t="shared" si="55"/>
        <v>0</v>
      </c>
      <c r="O170" s="220">
        <f t="shared" si="55"/>
        <v>0</v>
      </c>
      <c r="P170" s="220">
        <f t="shared" si="55"/>
        <v>0</v>
      </c>
      <c r="Q170" s="220">
        <f t="shared" si="55"/>
        <v>0</v>
      </c>
      <c r="R170" s="220">
        <f t="shared" si="55"/>
        <v>0</v>
      </c>
      <c r="S170" s="220">
        <f t="shared" si="55"/>
        <v>0</v>
      </c>
      <c r="T170" s="220">
        <f t="shared" si="55"/>
        <v>0</v>
      </c>
      <c r="U170" s="220">
        <f t="shared" si="55"/>
        <v>0</v>
      </c>
      <c r="V170" s="220" t="e">
        <f t="shared" si="55"/>
        <v>#VALUE!</v>
      </c>
      <c r="W170" s="220">
        <f t="shared" si="55"/>
        <v>0</v>
      </c>
      <c r="X170" s="220">
        <f t="shared" si="55"/>
        <v>0</v>
      </c>
      <c r="Y170" s="220">
        <f t="shared" si="55"/>
        <v>0</v>
      </c>
      <c r="Z170" s="220">
        <f>Z168+Z169</f>
        <v>0</v>
      </c>
      <c r="AA170" s="220">
        <f t="shared" si="55"/>
        <v>0</v>
      </c>
      <c r="AB170" s="220">
        <f t="shared" si="55"/>
        <v>0</v>
      </c>
      <c r="AC170" s="220">
        <f t="shared" si="55"/>
        <v>36</v>
      </c>
      <c r="AD170" s="220">
        <f t="shared" si="55"/>
        <v>37</v>
      </c>
      <c r="AE170" s="220">
        <f t="shared" si="55"/>
        <v>0</v>
      </c>
      <c r="AF170" s="220">
        <f t="shared" si="55"/>
        <v>0</v>
      </c>
      <c r="AG170" s="220">
        <f t="shared" si="55"/>
        <v>0</v>
      </c>
      <c r="AH170" s="220">
        <f t="shared" si="55"/>
        <v>0</v>
      </c>
      <c r="AI170" s="220">
        <f t="shared" si="55"/>
        <v>0</v>
      </c>
      <c r="AJ170" s="220">
        <f t="shared" si="55"/>
        <v>0</v>
      </c>
      <c r="AK170" s="220">
        <f t="shared" si="55"/>
        <v>0</v>
      </c>
      <c r="AL170" s="220">
        <f>AL168+AL169</f>
        <v>0</v>
      </c>
      <c r="AM170" s="220">
        <f>AM168+AM169</f>
        <v>0</v>
      </c>
      <c r="AN170" s="220">
        <f t="shared" si="55"/>
        <v>0</v>
      </c>
      <c r="AO170" s="220">
        <f t="shared" si="55"/>
        <v>0</v>
      </c>
      <c r="AP170" s="220">
        <f t="shared" si="55"/>
        <v>0</v>
      </c>
      <c r="AQ170" s="220">
        <f t="shared" si="55"/>
        <v>0</v>
      </c>
      <c r="AR170" s="220">
        <f t="shared" si="55"/>
        <v>0</v>
      </c>
      <c r="AS170" s="220">
        <f t="shared" si="55"/>
        <v>0</v>
      </c>
      <c r="AT170" s="220">
        <f t="shared" si="55"/>
        <v>0</v>
      </c>
      <c r="AU170" s="220">
        <f t="shared" si="55"/>
        <v>0</v>
      </c>
      <c r="AV170" s="220" t="e">
        <f t="shared" si="55"/>
        <v>#VALUE!</v>
      </c>
      <c r="AW170" s="220">
        <f t="shared" si="55"/>
        <v>0</v>
      </c>
      <c r="AX170" s="220">
        <f t="shared" si="55"/>
        <v>0</v>
      </c>
      <c r="AY170" s="220">
        <f t="shared" si="55"/>
        <v>0</v>
      </c>
      <c r="AZ170" s="220">
        <f t="shared" si="55"/>
        <v>0</v>
      </c>
      <c r="BA170" s="220">
        <f t="shared" si="55"/>
        <v>0</v>
      </c>
      <c r="BB170" s="220">
        <f t="shared" si="55"/>
        <v>0</v>
      </c>
      <c r="BC170" s="220">
        <f t="shared" si="55"/>
        <v>0</v>
      </c>
      <c r="BD170" s="220">
        <f t="shared" si="55"/>
        <v>0</v>
      </c>
      <c r="BE170" s="220">
        <f t="shared" si="55"/>
        <v>0</v>
      </c>
      <c r="BF170" s="220" t="e">
        <f t="shared" si="55"/>
        <v>#VALUE!</v>
      </c>
    </row>
    <row r="171" spans="2:58" s="245" customFormat="1" ht="12.75">
      <c r="B171" s="266"/>
      <c r="C171" s="267"/>
      <c r="BF171" s="268"/>
    </row>
    <row r="174" spans="2:3" ht="38.25" customHeight="1">
      <c r="B174" s="349" t="s">
        <v>265</v>
      </c>
      <c r="C174" s="349"/>
    </row>
    <row r="175" spans="1:59" s="218" customFormat="1" ht="93.75" customHeight="1">
      <c r="A175" s="350" t="s">
        <v>105</v>
      </c>
      <c r="B175" s="350" t="s">
        <v>0</v>
      </c>
      <c r="C175" s="351" t="s">
        <v>106</v>
      </c>
      <c r="D175" s="350" t="s">
        <v>107</v>
      </c>
      <c r="E175" s="283" t="s">
        <v>268</v>
      </c>
      <c r="F175" s="348" t="s">
        <v>108</v>
      </c>
      <c r="G175" s="348"/>
      <c r="H175" s="348"/>
      <c r="I175" s="283" t="s">
        <v>269</v>
      </c>
      <c r="J175" s="348" t="s">
        <v>109</v>
      </c>
      <c r="K175" s="348"/>
      <c r="L175" s="348"/>
      <c r="M175" s="348"/>
      <c r="N175" s="283" t="s">
        <v>270</v>
      </c>
      <c r="O175" s="348" t="s">
        <v>110</v>
      </c>
      <c r="P175" s="348"/>
      <c r="Q175" s="348"/>
      <c r="R175" s="283" t="s">
        <v>271</v>
      </c>
      <c r="S175" s="348" t="s">
        <v>111</v>
      </c>
      <c r="T175" s="348"/>
      <c r="U175" s="348"/>
      <c r="V175" s="283" t="s">
        <v>272</v>
      </c>
      <c r="W175" s="348" t="s">
        <v>112</v>
      </c>
      <c r="X175" s="348"/>
      <c r="Y175" s="348"/>
      <c r="Z175" s="348"/>
      <c r="AA175" s="283" t="s">
        <v>273</v>
      </c>
      <c r="AB175" s="348" t="s">
        <v>113</v>
      </c>
      <c r="AC175" s="348"/>
      <c r="AD175" s="348"/>
      <c r="AE175" s="283" t="s">
        <v>274</v>
      </c>
      <c r="AF175" s="348" t="s">
        <v>114</v>
      </c>
      <c r="AG175" s="348"/>
      <c r="AH175" s="348"/>
      <c r="AI175" s="283" t="s">
        <v>275</v>
      </c>
      <c r="AJ175" s="348" t="s">
        <v>115</v>
      </c>
      <c r="AK175" s="348"/>
      <c r="AL175" s="348"/>
      <c r="AM175" s="348"/>
      <c r="AN175" s="283" t="s">
        <v>276</v>
      </c>
      <c r="AO175" s="348" t="s">
        <v>116</v>
      </c>
      <c r="AP175" s="348"/>
      <c r="AQ175" s="348"/>
      <c r="AR175" s="283" t="s">
        <v>117</v>
      </c>
      <c r="AS175" s="348" t="s">
        <v>118</v>
      </c>
      <c r="AT175" s="348"/>
      <c r="AU175" s="348"/>
      <c r="AV175" s="283" t="s">
        <v>277</v>
      </c>
      <c r="AW175" s="348" t="s">
        <v>119</v>
      </c>
      <c r="AX175" s="348"/>
      <c r="AY175" s="348"/>
      <c r="AZ175" s="348"/>
      <c r="BA175" s="283" t="s">
        <v>278</v>
      </c>
      <c r="BB175" s="348" t="s">
        <v>120</v>
      </c>
      <c r="BC175" s="348"/>
      <c r="BD175" s="348"/>
      <c r="BE175" s="283" t="s">
        <v>279</v>
      </c>
      <c r="BF175" s="343"/>
      <c r="BG175" s="344" t="s">
        <v>234</v>
      </c>
    </row>
    <row r="176" spans="1:59" ht="22.5" customHeight="1">
      <c r="A176" s="350"/>
      <c r="B176" s="350"/>
      <c r="C176" s="351"/>
      <c r="D176" s="350"/>
      <c r="E176" s="342" t="s">
        <v>122</v>
      </c>
      <c r="F176" s="342"/>
      <c r="G176" s="342"/>
      <c r="H176" s="342"/>
      <c r="I176" s="342"/>
      <c r="J176" s="342"/>
      <c r="K176" s="342"/>
      <c r="L176" s="342"/>
      <c r="M176" s="342"/>
      <c r="N176" s="342"/>
      <c r="O176" s="342"/>
      <c r="P176" s="342"/>
      <c r="Q176" s="342"/>
      <c r="R176" s="342"/>
      <c r="S176" s="342"/>
      <c r="T176" s="342"/>
      <c r="U176" s="342"/>
      <c r="V176" s="342"/>
      <c r="W176" s="342"/>
      <c r="X176" s="342"/>
      <c r="Y176" s="342"/>
      <c r="Z176" s="342"/>
      <c r="AA176" s="342"/>
      <c r="AB176" s="342"/>
      <c r="AC176" s="342"/>
      <c r="AD176" s="342"/>
      <c r="AE176" s="342"/>
      <c r="AF176" s="342"/>
      <c r="AG176" s="342"/>
      <c r="AH176" s="342"/>
      <c r="AI176" s="342"/>
      <c r="AJ176" s="342"/>
      <c r="AK176" s="342"/>
      <c r="AL176" s="342"/>
      <c r="AM176" s="342"/>
      <c r="AN176" s="342"/>
      <c r="AO176" s="342"/>
      <c r="AP176" s="342"/>
      <c r="AQ176" s="342"/>
      <c r="AR176" s="342"/>
      <c r="AS176" s="342"/>
      <c r="AT176" s="342"/>
      <c r="AU176" s="342"/>
      <c r="AV176" s="342"/>
      <c r="AW176" s="342"/>
      <c r="AX176" s="342"/>
      <c r="AY176" s="342"/>
      <c r="AZ176" s="342"/>
      <c r="BA176" s="342"/>
      <c r="BB176" s="342"/>
      <c r="BC176" s="342"/>
      <c r="BD176" s="342"/>
      <c r="BE176" s="342"/>
      <c r="BF176" s="343"/>
      <c r="BG176" s="344"/>
    </row>
    <row r="177" spans="1:59" ht="15.75">
      <c r="A177" s="350"/>
      <c r="B177" s="350"/>
      <c r="C177" s="351"/>
      <c r="D177" s="350"/>
      <c r="E177" s="219">
        <v>36</v>
      </c>
      <c r="F177" s="219">
        <v>37</v>
      </c>
      <c r="G177" s="279">
        <v>38</v>
      </c>
      <c r="H177" s="279">
        <v>39</v>
      </c>
      <c r="I177" s="279">
        <v>40</v>
      </c>
      <c r="J177" s="279">
        <v>41</v>
      </c>
      <c r="K177" s="279">
        <v>42</v>
      </c>
      <c r="L177" s="279">
        <v>43</v>
      </c>
      <c r="M177" s="279">
        <v>44</v>
      </c>
      <c r="N177" s="279">
        <v>45</v>
      </c>
      <c r="O177" s="279">
        <v>46</v>
      </c>
      <c r="P177" s="279">
        <v>47</v>
      </c>
      <c r="Q177" s="279">
        <v>48</v>
      </c>
      <c r="R177" s="279">
        <v>49</v>
      </c>
      <c r="S177" s="279">
        <v>50</v>
      </c>
      <c r="T177" s="279">
        <v>51</v>
      </c>
      <c r="U177" s="279">
        <v>52</v>
      </c>
      <c r="V177" s="279">
        <v>53</v>
      </c>
      <c r="W177" s="219">
        <v>1</v>
      </c>
      <c r="X177" s="219">
        <v>2</v>
      </c>
      <c r="Y177" s="219">
        <v>3</v>
      </c>
      <c r="Z177" s="219">
        <v>4</v>
      </c>
      <c r="AA177" s="219">
        <v>5</v>
      </c>
      <c r="AB177" s="219">
        <v>6</v>
      </c>
      <c r="AC177" s="219">
        <v>7</v>
      </c>
      <c r="AD177" s="219">
        <v>8</v>
      </c>
      <c r="AE177" s="219">
        <v>9</v>
      </c>
      <c r="AF177" s="219">
        <v>10</v>
      </c>
      <c r="AG177" s="219">
        <v>11</v>
      </c>
      <c r="AH177" s="219">
        <v>12</v>
      </c>
      <c r="AI177" s="219">
        <v>13</v>
      </c>
      <c r="AJ177" s="219">
        <v>14</v>
      </c>
      <c r="AK177" s="219">
        <v>15</v>
      </c>
      <c r="AL177" s="219">
        <v>16</v>
      </c>
      <c r="AM177" s="219">
        <v>17</v>
      </c>
      <c r="AN177" s="219">
        <v>18</v>
      </c>
      <c r="AO177" s="219">
        <v>19</v>
      </c>
      <c r="AP177" s="219">
        <v>20</v>
      </c>
      <c r="AQ177" s="219">
        <v>21</v>
      </c>
      <c r="AR177" s="219">
        <v>22</v>
      </c>
      <c r="AS177" s="219">
        <v>23</v>
      </c>
      <c r="AT177" s="219">
        <v>24</v>
      </c>
      <c r="AU177" s="219">
        <v>25</v>
      </c>
      <c r="AV177" s="219">
        <v>26</v>
      </c>
      <c r="AW177" s="219">
        <v>27</v>
      </c>
      <c r="AX177" s="219">
        <v>28</v>
      </c>
      <c r="AY177" s="219">
        <v>29</v>
      </c>
      <c r="AZ177" s="219">
        <v>30</v>
      </c>
      <c r="BA177" s="219">
        <v>31</v>
      </c>
      <c r="BB177" s="219">
        <v>32</v>
      </c>
      <c r="BC177" s="219">
        <v>33</v>
      </c>
      <c r="BD177" s="219">
        <v>34</v>
      </c>
      <c r="BE177" s="219">
        <v>35</v>
      </c>
      <c r="BF177" s="343"/>
      <c r="BG177" s="344"/>
    </row>
    <row r="178" spans="1:59" ht="12.75">
      <c r="A178" s="350"/>
      <c r="B178" s="350"/>
      <c r="C178" s="351"/>
      <c r="D178" s="350"/>
      <c r="E178" s="339" t="s">
        <v>123</v>
      </c>
      <c r="F178" s="339"/>
      <c r="G178" s="339"/>
      <c r="H178" s="339"/>
      <c r="I178" s="339"/>
      <c r="J178" s="339"/>
      <c r="K178" s="339"/>
      <c r="L178" s="339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9"/>
      <c r="Y178" s="339"/>
      <c r="Z178" s="339"/>
      <c r="AA178" s="339"/>
      <c r="AB178" s="339"/>
      <c r="AC178" s="339"/>
      <c r="AD178" s="339"/>
      <c r="AE178" s="339"/>
      <c r="AF178" s="339"/>
      <c r="AG178" s="339"/>
      <c r="AH178" s="339"/>
      <c r="AI178" s="339"/>
      <c r="AJ178" s="339"/>
      <c r="AK178" s="339"/>
      <c r="AL178" s="339"/>
      <c r="AM178" s="339"/>
      <c r="AN178" s="339"/>
      <c r="AO178" s="339"/>
      <c r="AP178" s="339"/>
      <c r="AQ178" s="339"/>
      <c r="AR178" s="339"/>
      <c r="AS178" s="339"/>
      <c r="AT178" s="339"/>
      <c r="AU178" s="339"/>
      <c r="AV178" s="339"/>
      <c r="AW178" s="339"/>
      <c r="AX178" s="339"/>
      <c r="AY178" s="339"/>
      <c r="AZ178" s="339"/>
      <c r="BA178" s="339"/>
      <c r="BB178" s="339"/>
      <c r="BC178" s="339"/>
      <c r="BD178" s="339"/>
      <c r="BE178" s="339"/>
      <c r="BF178" s="343"/>
      <c r="BG178" s="344"/>
    </row>
    <row r="179" spans="1:59" ht="18.75" customHeight="1">
      <c r="A179" s="350"/>
      <c r="B179" s="350"/>
      <c r="C179" s="351"/>
      <c r="D179" s="350"/>
      <c r="E179" s="219">
        <v>1</v>
      </c>
      <c r="F179" s="219">
        <v>2</v>
      </c>
      <c r="G179" s="219">
        <v>3</v>
      </c>
      <c r="H179" s="219">
        <v>4</v>
      </c>
      <c r="I179" s="219">
        <v>5</v>
      </c>
      <c r="J179" s="219">
        <v>6</v>
      </c>
      <c r="K179" s="219">
        <v>7</v>
      </c>
      <c r="L179" s="219">
        <v>8</v>
      </c>
      <c r="M179" s="219">
        <v>9</v>
      </c>
      <c r="N179" s="219">
        <v>10</v>
      </c>
      <c r="O179" s="219">
        <v>11</v>
      </c>
      <c r="P179" s="219">
        <v>12</v>
      </c>
      <c r="Q179" s="219">
        <v>13</v>
      </c>
      <c r="R179" s="219">
        <v>14</v>
      </c>
      <c r="S179" s="219">
        <v>15</v>
      </c>
      <c r="T179" s="219">
        <v>16</v>
      </c>
      <c r="U179" s="219">
        <v>17</v>
      </c>
      <c r="V179" s="219">
        <v>18</v>
      </c>
      <c r="W179" s="219">
        <v>19</v>
      </c>
      <c r="X179" s="219">
        <v>20</v>
      </c>
      <c r="Y179" s="219">
        <v>21</v>
      </c>
      <c r="Z179" s="219">
        <v>22</v>
      </c>
      <c r="AA179" s="219">
        <v>23</v>
      </c>
      <c r="AB179" s="219">
        <v>24</v>
      </c>
      <c r="AC179" s="219">
        <v>25</v>
      </c>
      <c r="AD179" s="219">
        <v>26</v>
      </c>
      <c r="AE179" s="219">
        <v>27</v>
      </c>
      <c r="AF179" s="219">
        <v>28</v>
      </c>
      <c r="AG179" s="219">
        <v>29</v>
      </c>
      <c r="AH179" s="219">
        <v>30</v>
      </c>
      <c r="AI179" s="219">
        <v>31</v>
      </c>
      <c r="AJ179" s="219">
        <v>32</v>
      </c>
      <c r="AK179" s="219">
        <v>33</v>
      </c>
      <c r="AL179" s="219">
        <v>34</v>
      </c>
      <c r="AM179" s="219">
        <v>35</v>
      </c>
      <c r="AN179" s="219">
        <v>36</v>
      </c>
      <c r="AO179" s="219">
        <v>37</v>
      </c>
      <c r="AP179" s="219">
        <v>0.38</v>
      </c>
      <c r="AQ179" s="219">
        <v>39</v>
      </c>
      <c r="AR179" s="219">
        <v>40</v>
      </c>
      <c r="AS179" s="219">
        <v>41</v>
      </c>
      <c r="AT179" s="219">
        <v>42</v>
      </c>
      <c r="AU179" s="219">
        <v>43</v>
      </c>
      <c r="AV179" s="219">
        <v>44</v>
      </c>
      <c r="AW179" s="219">
        <v>45</v>
      </c>
      <c r="AX179" s="219">
        <v>46</v>
      </c>
      <c r="AY179" s="219">
        <v>47</v>
      </c>
      <c r="AZ179" s="219">
        <v>48</v>
      </c>
      <c r="BA179" s="219">
        <v>49</v>
      </c>
      <c r="BB179" s="219">
        <v>50</v>
      </c>
      <c r="BC179" s="219">
        <v>51</v>
      </c>
      <c r="BD179" s="219">
        <v>52</v>
      </c>
      <c r="BE179" s="219">
        <v>53</v>
      </c>
      <c r="BF179" s="343"/>
      <c r="BG179" s="344"/>
    </row>
    <row r="180" spans="1:59" ht="27" customHeight="1" hidden="1">
      <c r="A180" s="345" t="s">
        <v>8</v>
      </c>
      <c r="B180" s="223" t="s">
        <v>124</v>
      </c>
      <c r="C180" s="223" t="s">
        <v>14</v>
      </c>
      <c r="D180" s="220" t="s">
        <v>125</v>
      </c>
      <c r="E180" s="220">
        <f>E182+E202</f>
        <v>0</v>
      </c>
      <c r="F180" s="220">
        <f aca="true" t="shared" si="56" ref="F180:BE180">F182+F202</f>
        <v>0</v>
      </c>
      <c r="G180" s="220">
        <f t="shared" si="56"/>
        <v>0</v>
      </c>
      <c r="H180" s="220">
        <f t="shared" si="56"/>
        <v>0</v>
      </c>
      <c r="I180" s="220">
        <f t="shared" si="56"/>
        <v>0</v>
      </c>
      <c r="J180" s="220">
        <f t="shared" si="56"/>
        <v>0</v>
      </c>
      <c r="K180" s="220">
        <f t="shared" si="56"/>
        <v>0</v>
      </c>
      <c r="L180" s="220">
        <f t="shared" si="56"/>
        <v>0</v>
      </c>
      <c r="M180" s="220">
        <f t="shared" si="56"/>
        <v>0</v>
      </c>
      <c r="N180" s="220">
        <f t="shared" si="56"/>
        <v>0</v>
      </c>
      <c r="O180" s="220">
        <f t="shared" si="56"/>
        <v>0</v>
      </c>
      <c r="P180" s="220">
        <f t="shared" si="56"/>
        <v>0</v>
      </c>
      <c r="Q180" s="220">
        <f t="shared" si="56"/>
        <v>0</v>
      </c>
      <c r="R180" s="220">
        <f t="shared" si="56"/>
        <v>0</v>
      </c>
      <c r="S180" s="220">
        <f t="shared" si="56"/>
        <v>0</v>
      </c>
      <c r="T180" s="220">
        <f t="shared" si="56"/>
        <v>0</v>
      </c>
      <c r="U180" s="220">
        <f t="shared" si="56"/>
        <v>0</v>
      </c>
      <c r="V180" s="220">
        <f t="shared" si="56"/>
        <v>0</v>
      </c>
      <c r="W180" s="220">
        <f t="shared" si="56"/>
        <v>0</v>
      </c>
      <c r="X180" s="220">
        <f t="shared" si="56"/>
        <v>0</v>
      </c>
      <c r="Y180" s="220">
        <f t="shared" si="56"/>
        <v>0</v>
      </c>
      <c r="Z180" s="220">
        <f t="shared" si="56"/>
        <v>0</v>
      </c>
      <c r="AA180" s="220">
        <f t="shared" si="56"/>
        <v>0</v>
      </c>
      <c r="AB180" s="220">
        <f t="shared" si="56"/>
        <v>0</v>
      </c>
      <c r="AC180" s="220">
        <f t="shared" si="56"/>
        <v>0</v>
      </c>
      <c r="AD180" s="220">
        <f t="shared" si="56"/>
        <v>0</v>
      </c>
      <c r="AE180" s="220">
        <f t="shared" si="56"/>
        <v>0</v>
      </c>
      <c r="AF180" s="220">
        <f t="shared" si="56"/>
        <v>0</v>
      </c>
      <c r="AG180" s="220">
        <f t="shared" si="56"/>
        <v>0</v>
      </c>
      <c r="AH180" s="220">
        <f t="shared" si="56"/>
        <v>0</v>
      </c>
      <c r="AI180" s="220">
        <f t="shared" si="56"/>
        <v>0</v>
      </c>
      <c r="AJ180" s="220">
        <f t="shared" si="56"/>
        <v>0</v>
      </c>
      <c r="AK180" s="220">
        <f t="shared" si="56"/>
        <v>0</v>
      </c>
      <c r="AL180" s="220">
        <f t="shared" si="56"/>
        <v>0</v>
      </c>
      <c r="AM180" s="220">
        <f t="shared" si="56"/>
        <v>0</v>
      </c>
      <c r="AN180" s="220">
        <f t="shared" si="56"/>
        <v>0</v>
      </c>
      <c r="AO180" s="220">
        <f t="shared" si="56"/>
        <v>0</v>
      </c>
      <c r="AP180" s="220">
        <f t="shared" si="56"/>
        <v>0</v>
      </c>
      <c r="AQ180" s="220">
        <f t="shared" si="56"/>
        <v>0</v>
      </c>
      <c r="AR180" s="220">
        <f t="shared" si="56"/>
        <v>0</v>
      </c>
      <c r="AS180" s="220">
        <f t="shared" si="56"/>
        <v>0</v>
      </c>
      <c r="AT180" s="220">
        <f t="shared" si="56"/>
        <v>0</v>
      </c>
      <c r="AU180" s="220">
        <f t="shared" si="56"/>
        <v>0</v>
      </c>
      <c r="AV180" s="220">
        <f t="shared" si="56"/>
        <v>0</v>
      </c>
      <c r="AW180" s="220">
        <f t="shared" si="56"/>
        <v>0</v>
      </c>
      <c r="AX180" s="220">
        <f t="shared" si="56"/>
        <v>0</v>
      </c>
      <c r="AY180" s="220">
        <f t="shared" si="56"/>
        <v>0</v>
      </c>
      <c r="AZ180" s="220">
        <f t="shared" si="56"/>
        <v>0</v>
      </c>
      <c r="BA180" s="220">
        <f t="shared" si="56"/>
        <v>0</v>
      </c>
      <c r="BB180" s="220">
        <f t="shared" si="56"/>
        <v>0</v>
      </c>
      <c r="BC180" s="220">
        <f t="shared" si="56"/>
        <v>0</v>
      </c>
      <c r="BD180" s="220">
        <f t="shared" si="56"/>
        <v>0</v>
      </c>
      <c r="BE180" s="220">
        <f t="shared" si="56"/>
        <v>0</v>
      </c>
      <c r="BF180" s="221">
        <f>BF182+BF202</f>
        <v>0</v>
      </c>
      <c r="BG180" s="222"/>
    </row>
    <row r="181" spans="1:59" ht="21.75" customHeight="1" hidden="1">
      <c r="A181" s="345"/>
      <c r="B181" s="223"/>
      <c r="C181" s="223"/>
      <c r="D181" s="220" t="s">
        <v>126</v>
      </c>
      <c r="E181" s="220">
        <f aca="true" t="shared" si="57" ref="E181:BE181">E183+E203</f>
        <v>0</v>
      </c>
      <c r="F181" s="220">
        <f t="shared" si="57"/>
        <v>0</v>
      </c>
      <c r="G181" s="220">
        <f t="shared" si="57"/>
        <v>0</v>
      </c>
      <c r="H181" s="220">
        <f t="shared" si="57"/>
        <v>0</v>
      </c>
      <c r="I181" s="220">
        <f t="shared" si="57"/>
        <v>0</v>
      </c>
      <c r="J181" s="220">
        <f t="shared" si="57"/>
        <v>0</v>
      </c>
      <c r="K181" s="220">
        <f t="shared" si="57"/>
        <v>0</v>
      </c>
      <c r="L181" s="220">
        <f t="shared" si="57"/>
        <v>0</v>
      </c>
      <c r="M181" s="220">
        <f t="shared" si="57"/>
        <v>0</v>
      </c>
      <c r="N181" s="220">
        <f t="shared" si="57"/>
        <v>0</v>
      </c>
      <c r="O181" s="220">
        <f t="shared" si="57"/>
        <v>0</v>
      </c>
      <c r="P181" s="220">
        <f t="shared" si="57"/>
        <v>0</v>
      </c>
      <c r="Q181" s="220">
        <f t="shared" si="57"/>
        <v>0</v>
      </c>
      <c r="R181" s="220">
        <f t="shared" si="57"/>
        <v>0</v>
      </c>
      <c r="S181" s="220">
        <f t="shared" si="57"/>
        <v>0</v>
      </c>
      <c r="T181" s="220">
        <f t="shared" si="57"/>
        <v>0</v>
      </c>
      <c r="U181" s="220">
        <f t="shared" si="57"/>
        <v>0</v>
      </c>
      <c r="V181" s="220">
        <f t="shared" si="57"/>
        <v>0</v>
      </c>
      <c r="W181" s="220">
        <f t="shared" si="57"/>
        <v>0</v>
      </c>
      <c r="X181" s="220">
        <f t="shared" si="57"/>
        <v>0</v>
      </c>
      <c r="Y181" s="220">
        <f t="shared" si="57"/>
        <v>0</v>
      </c>
      <c r="Z181" s="220">
        <f t="shared" si="57"/>
        <v>0</v>
      </c>
      <c r="AA181" s="220">
        <f t="shared" si="57"/>
        <v>0</v>
      </c>
      <c r="AB181" s="220">
        <f t="shared" si="57"/>
        <v>0</v>
      </c>
      <c r="AC181" s="220">
        <f t="shared" si="57"/>
        <v>0</v>
      </c>
      <c r="AD181" s="220">
        <f t="shared" si="57"/>
        <v>0</v>
      </c>
      <c r="AE181" s="220">
        <f t="shared" si="57"/>
        <v>0</v>
      </c>
      <c r="AF181" s="220">
        <f t="shared" si="57"/>
        <v>0</v>
      </c>
      <c r="AG181" s="220">
        <f t="shared" si="57"/>
        <v>0</v>
      </c>
      <c r="AH181" s="220">
        <f t="shared" si="57"/>
        <v>0</v>
      </c>
      <c r="AI181" s="220">
        <f t="shared" si="57"/>
        <v>1</v>
      </c>
      <c r="AJ181" s="220">
        <f t="shared" si="57"/>
        <v>0</v>
      </c>
      <c r="AK181" s="220">
        <f t="shared" si="57"/>
        <v>0</v>
      </c>
      <c r="AL181" s="220">
        <f t="shared" si="57"/>
        <v>0</v>
      </c>
      <c r="AM181" s="220">
        <f t="shared" si="57"/>
        <v>0</v>
      </c>
      <c r="AN181" s="220">
        <f t="shared" si="57"/>
        <v>0</v>
      </c>
      <c r="AO181" s="220">
        <f t="shared" si="57"/>
        <v>0</v>
      </c>
      <c r="AP181" s="220">
        <f t="shared" si="57"/>
        <v>0</v>
      </c>
      <c r="AQ181" s="220">
        <f t="shared" si="57"/>
        <v>0</v>
      </c>
      <c r="AR181" s="220">
        <f t="shared" si="57"/>
        <v>0</v>
      </c>
      <c r="AS181" s="220">
        <f t="shared" si="57"/>
        <v>0</v>
      </c>
      <c r="AT181" s="220">
        <f t="shared" si="57"/>
        <v>0</v>
      </c>
      <c r="AU181" s="220">
        <f t="shared" si="57"/>
        <v>0</v>
      </c>
      <c r="AV181" s="220">
        <f t="shared" si="57"/>
        <v>0</v>
      </c>
      <c r="AW181" s="220">
        <f t="shared" si="57"/>
        <v>0</v>
      </c>
      <c r="AX181" s="220">
        <f t="shared" si="57"/>
        <v>0</v>
      </c>
      <c r="AY181" s="220">
        <f t="shared" si="57"/>
        <v>0</v>
      </c>
      <c r="AZ181" s="220">
        <f t="shared" si="57"/>
        <v>0</v>
      </c>
      <c r="BA181" s="220">
        <f t="shared" si="57"/>
        <v>0</v>
      </c>
      <c r="BB181" s="220">
        <f t="shared" si="57"/>
        <v>0</v>
      </c>
      <c r="BC181" s="220">
        <f t="shared" si="57"/>
        <v>0</v>
      </c>
      <c r="BD181" s="220">
        <f t="shared" si="57"/>
        <v>0</v>
      </c>
      <c r="BE181" s="220">
        <f t="shared" si="57"/>
        <v>0</v>
      </c>
      <c r="BF181" s="224">
        <f>BF183+BF203</f>
        <v>1</v>
      </c>
      <c r="BG181" s="222"/>
    </row>
    <row r="182" spans="1:59" ht="29.25" customHeight="1" hidden="1">
      <c r="A182" s="345"/>
      <c r="B182" s="225" t="s">
        <v>15</v>
      </c>
      <c r="C182" s="225" t="s">
        <v>16</v>
      </c>
      <c r="D182" s="220" t="s">
        <v>125</v>
      </c>
      <c r="E182" s="220">
        <f>E184+E186+E188+E190+E192+E194+E196+E198+E200</f>
        <v>0</v>
      </c>
      <c r="F182" s="220">
        <f aca="true" t="shared" si="58" ref="F182:BE182">F184+F186+F188+F190+F192+F194+F196+F198+F200</f>
        <v>0</v>
      </c>
      <c r="G182" s="220">
        <f t="shared" si="58"/>
        <v>0</v>
      </c>
      <c r="H182" s="220">
        <f t="shared" si="58"/>
        <v>0</v>
      </c>
      <c r="I182" s="220">
        <f t="shared" si="58"/>
        <v>0</v>
      </c>
      <c r="J182" s="220">
        <f t="shared" si="58"/>
        <v>0</v>
      </c>
      <c r="K182" s="220">
        <f t="shared" si="58"/>
        <v>0</v>
      </c>
      <c r="L182" s="220">
        <f t="shared" si="58"/>
        <v>0</v>
      </c>
      <c r="M182" s="220">
        <f t="shared" si="58"/>
        <v>0</v>
      </c>
      <c r="N182" s="220">
        <f t="shared" si="58"/>
        <v>0</v>
      </c>
      <c r="O182" s="220">
        <f t="shared" si="58"/>
        <v>0</v>
      </c>
      <c r="P182" s="220">
        <f t="shared" si="58"/>
        <v>0</v>
      </c>
      <c r="Q182" s="220">
        <f t="shared" si="58"/>
        <v>0</v>
      </c>
      <c r="R182" s="220">
        <f t="shared" si="58"/>
        <v>0</v>
      </c>
      <c r="S182" s="220">
        <f t="shared" si="58"/>
        <v>0</v>
      </c>
      <c r="T182" s="220">
        <f t="shared" si="58"/>
        <v>0</v>
      </c>
      <c r="U182" s="220">
        <f t="shared" si="58"/>
        <v>0</v>
      </c>
      <c r="V182" s="220">
        <f t="shared" si="58"/>
        <v>0</v>
      </c>
      <c r="W182" s="220">
        <f t="shared" si="58"/>
        <v>0</v>
      </c>
      <c r="X182" s="220">
        <f t="shared" si="58"/>
        <v>0</v>
      </c>
      <c r="Y182" s="220">
        <f t="shared" si="58"/>
        <v>0</v>
      </c>
      <c r="Z182" s="220">
        <f t="shared" si="58"/>
        <v>0</v>
      </c>
      <c r="AA182" s="220">
        <f t="shared" si="58"/>
        <v>0</v>
      </c>
      <c r="AB182" s="220">
        <f t="shared" si="58"/>
        <v>0</v>
      </c>
      <c r="AC182" s="220">
        <f t="shared" si="58"/>
        <v>0</v>
      </c>
      <c r="AD182" s="220">
        <f t="shared" si="58"/>
        <v>0</v>
      </c>
      <c r="AE182" s="220">
        <f t="shared" si="58"/>
        <v>0</v>
      </c>
      <c r="AF182" s="220">
        <f t="shared" si="58"/>
        <v>0</v>
      </c>
      <c r="AG182" s="220">
        <f t="shared" si="58"/>
        <v>0</v>
      </c>
      <c r="AH182" s="220">
        <f t="shared" si="58"/>
        <v>0</v>
      </c>
      <c r="AI182" s="220">
        <f t="shared" si="58"/>
        <v>0</v>
      </c>
      <c r="AJ182" s="220">
        <f t="shared" si="58"/>
        <v>0</v>
      </c>
      <c r="AK182" s="220">
        <f t="shared" si="58"/>
        <v>0</v>
      </c>
      <c r="AL182" s="220">
        <f t="shared" si="58"/>
        <v>0</v>
      </c>
      <c r="AM182" s="220">
        <f t="shared" si="58"/>
        <v>0</v>
      </c>
      <c r="AN182" s="220">
        <f t="shared" si="58"/>
        <v>0</v>
      </c>
      <c r="AO182" s="220">
        <f t="shared" si="58"/>
        <v>0</v>
      </c>
      <c r="AP182" s="220">
        <f t="shared" si="58"/>
        <v>0</v>
      </c>
      <c r="AQ182" s="220">
        <f t="shared" si="58"/>
        <v>0</v>
      </c>
      <c r="AR182" s="220">
        <f t="shared" si="58"/>
        <v>0</v>
      </c>
      <c r="AS182" s="220">
        <f t="shared" si="58"/>
        <v>0</v>
      </c>
      <c r="AT182" s="220">
        <f t="shared" si="58"/>
        <v>0</v>
      </c>
      <c r="AU182" s="220">
        <f t="shared" si="58"/>
        <v>0</v>
      </c>
      <c r="AV182" s="220">
        <f t="shared" si="58"/>
        <v>0</v>
      </c>
      <c r="AW182" s="220">
        <f t="shared" si="58"/>
        <v>0</v>
      </c>
      <c r="AX182" s="220">
        <f t="shared" si="58"/>
        <v>0</v>
      </c>
      <c r="AY182" s="220">
        <f t="shared" si="58"/>
        <v>0</v>
      </c>
      <c r="AZ182" s="220">
        <f t="shared" si="58"/>
        <v>0</v>
      </c>
      <c r="BA182" s="220">
        <f t="shared" si="58"/>
        <v>0</v>
      </c>
      <c r="BB182" s="220">
        <f t="shared" si="58"/>
        <v>0</v>
      </c>
      <c r="BC182" s="220">
        <f t="shared" si="58"/>
        <v>0</v>
      </c>
      <c r="BD182" s="220">
        <f t="shared" si="58"/>
        <v>0</v>
      </c>
      <c r="BE182" s="220">
        <f t="shared" si="58"/>
        <v>0</v>
      </c>
      <c r="BF182" s="221">
        <f>SUM(BF186+BF188+BF190+BF192+BF194+BF196+BF198+BF200)+BF184</f>
        <v>0</v>
      </c>
      <c r="BG182" s="222"/>
    </row>
    <row r="183" spans="1:59" ht="27" customHeight="1" hidden="1">
      <c r="A183" s="345"/>
      <c r="B183" s="225"/>
      <c r="C183" s="225"/>
      <c r="D183" s="220" t="s">
        <v>126</v>
      </c>
      <c r="E183" s="220">
        <f aca="true" t="shared" si="59" ref="E183:AV183">E185+E187+E189+E191+E193+E195+E197+E199+E201</f>
        <v>0</v>
      </c>
      <c r="F183" s="220">
        <f t="shared" si="59"/>
        <v>0</v>
      </c>
      <c r="G183" s="220">
        <f t="shared" si="59"/>
        <v>0</v>
      </c>
      <c r="H183" s="220">
        <f t="shared" si="59"/>
        <v>0</v>
      </c>
      <c r="I183" s="220">
        <f t="shared" si="59"/>
        <v>0</v>
      </c>
      <c r="J183" s="220">
        <f t="shared" si="59"/>
        <v>0</v>
      </c>
      <c r="K183" s="220">
        <f t="shared" si="59"/>
        <v>0</v>
      </c>
      <c r="L183" s="220">
        <f t="shared" si="59"/>
        <v>0</v>
      </c>
      <c r="M183" s="220">
        <f t="shared" si="59"/>
        <v>0</v>
      </c>
      <c r="N183" s="220">
        <f t="shared" si="59"/>
        <v>0</v>
      </c>
      <c r="O183" s="220">
        <f t="shared" si="59"/>
        <v>0</v>
      </c>
      <c r="P183" s="220">
        <f t="shared" si="59"/>
        <v>0</v>
      </c>
      <c r="Q183" s="220">
        <f t="shared" si="59"/>
        <v>0</v>
      </c>
      <c r="R183" s="220">
        <f t="shared" si="59"/>
        <v>0</v>
      </c>
      <c r="S183" s="220">
        <f t="shared" si="59"/>
        <v>0</v>
      </c>
      <c r="T183" s="220">
        <f t="shared" si="59"/>
        <v>0</v>
      </c>
      <c r="U183" s="220">
        <f t="shared" si="59"/>
        <v>0</v>
      </c>
      <c r="V183" s="220">
        <f t="shared" si="59"/>
        <v>0</v>
      </c>
      <c r="W183" s="220">
        <f t="shared" si="59"/>
        <v>0</v>
      </c>
      <c r="X183" s="220">
        <f t="shared" si="59"/>
        <v>0</v>
      </c>
      <c r="Y183" s="220">
        <f t="shared" si="59"/>
        <v>0</v>
      </c>
      <c r="Z183" s="220">
        <f t="shared" si="59"/>
        <v>0</v>
      </c>
      <c r="AA183" s="220">
        <f t="shared" si="59"/>
        <v>0</v>
      </c>
      <c r="AB183" s="220">
        <f t="shared" si="59"/>
        <v>0</v>
      </c>
      <c r="AC183" s="220">
        <f t="shared" si="59"/>
        <v>0</v>
      </c>
      <c r="AD183" s="220">
        <f t="shared" si="59"/>
        <v>0</v>
      </c>
      <c r="AE183" s="220">
        <f t="shared" si="59"/>
        <v>0</v>
      </c>
      <c r="AF183" s="220">
        <f t="shared" si="59"/>
        <v>0</v>
      </c>
      <c r="AG183" s="220">
        <f t="shared" si="59"/>
        <v>0</v>
      </c>
      <c r="AH183" s="220">
        <f t="shared" si="59"/>
        <v>0</v>
      </c>
      <c r="AI183" s="220">
        <f t="shared" si="59"/>
        <v>0</v>
      </c>
      <c r="AJ183" s="220">
        <f t="shared" si="59"/>
        <v>0</v>
      </c>
      <c r="AK183" s="220">
        <f t="shared" si="59"/>
        <v>0</v>
      </c>
      <c r="AL183" s="220">
        <f t="shared" si="59"/>
        <v>0</v>
      </c>
      <c r="AM183" s="220">
        <f t="shared" si="59"/>
        <v>0</v>
      </c>
      <c r="AN183" s="220">
        <f t="shared" si="59"/>
        <v>0</v>
      </c>
      <c r="AO183" s="220">
        <f t="shared" si="59"/>
        <v>0</v>
      </c>
      <c r="AP183" s="220">
        <f t="shared" si="59"/>
        <v>0</v>
      </c>
      <c r="AQ183" s="220">
        <f t="shared" si="59"/>
        <v>0</v>
      </c>
      <c r="AR183" s="220">
        <f t="shared" si="59"/>
        <v>0</v>
      </c>
      <c r="AS183" s="220">
        <f t="shared" si="59"/>
        <v>0</v>
      </c>
      <c r="AT183" s="220">
        <f t="shared" si="59"/>
        <v>0</v>
      </c>
      <c r="AU183" s="220">
        <f t="shared" si="59"/>
        <v>0</v>
      </c>
      <c r="AV183" s="220">
        <f t="shared" si="59"/>
        <v>0</v>
      </c>
      <c r="AW183" s="220"/>
      <c r="AX183" s="220"/>
      <c r="AY183" s="220"/>
      <c r="AZ183" s="220"/>
      <c r="BA183" s="220"/>
      <c r="BB183" s="220"/>
      <c r="BC183" s="220"/>
      <c r="BD183" s="220"/>
      <c r="BE183" s="220"/>
      <c r="BF183" s="224">
        <f>BF185+BF187+BF189+BF191+BF193+BF195+BF197+BF199+BF201</f>
        <v>0</v>
      </c>
      <c r="BG183" s="222"/>
    </row>
    <row r="184" spans="1:59" ht="19.5" customHeight="1" hidden="1">
      <c r="A184" s="345"/>
      <c r="B184" s="223" t="s">
        <v>127</v>
      </c>
      <c r="C184" s="223">
        <f>C106</f>
        <v>0</v>
      </c>
      <c r="D184" s="220" t="s">
        <v>125</v>
      </c>
      <c r="E184" s="220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>
        <v>0</v>
      </c>
      <c r="X184" s="220">
        <v>0</v>
      </c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  <c r="AL184" s="220"/>
      <c r="AM184" s="220"/>
      <c r="AN184" s="220"/>
      <c r="AO184" s="220"/>
      <c r="AP184" s="220"/>
      <c r="AQ184" s="220"/>
      <c r="AR184" s="220"/>
      <c r="AS184" s="220"/>
      <c r="AT184" s="220"/>
      <c r="AU184" s="220"/>
      <c r="AV184" s="220"/>
      <c r="AW184" s="220">
        <v>0</v>
      </c>
      <c r="AX184" s="220">
        <v>0</v>
      </c>
      <c r="AY184" s="220">
        <v>0</v>
      </c>
      <c r="AZ184" s="220">
        <v>0</v>
      </c>
      <c r="BA184" s="220">
        <v>0</v>
      </c>
      <c r="BB184" s="220">
        <v>0</v>
      </c>
      <c r="BC184" s="220">
        <v>0</v>
      </c>
      <c r="BD184" s="220">
        <v>0</v>
      </c>
      <c r="BE184" s="220">
        <v>0</v>
      </c>
      <c r="BF184" s="221">
        <f>SUM(E184:BE184)</f>
        <v>0</v>
      </c>
      <c r="BG184" s="222"/>
    </row>
    <row r="185" spans="1:59" s="217" customFormat="1" ht="19.5" customHeight="1" hidden="1">
      <c r="A185" s="345"/>
      <c r="B185" s="237"/>
      <c r="C185" s="237"/>
      <c r="D185" s="221" t="s">
        <v>126</v>
      </c>
      <c r="E185" s="221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>
        <v>0</v>
      </c>
      <c r="X185" s="221">
        <v>0</v>
      </c>
      <c r="Y185" s="221"/>
      <c r="Z185" s="221"/>
      <c r="AA185" s="221"/>
      <c r="AB185" s="221"/>
      <c r="AC185" s="221"/>
      <c r="AD185" s="221"/>
      <c r="AE185" s="221"/>
      <c r="AF185" s="221"/>
      <c r="AG185" s="221"/>
      <c r="AH185" s="221"/>
      <c r="AI185" s="221"/>
      <c r="AJ185" s="221"/>
      <c r="AK185" s="221"/>
      <c r="AL185" s="221"/>
      <c r="AM185" s="221"/>
      <c r="AN185" s="221"/>
      <c r="AO185" s="221"/>
      <c r="AP185" s="221"/>
      <c r="AQ185" s="221"/>
      <c r="AR185" s="221"/>
      <c r="AS185" s="221"/>
      <c r="AT185" s="221"/>
      <c r="AU185" s="221"/>
      <c r="AV185" s="221"/>
      <c r="AW185" s="221">
        <v>0</v>
      </c>
      <c r="AX185" s="221">
        <v>0</v>
      </c>
      <c r="AY185" s="221">
        <v>0</v>
      </c>
      <c r="AZ185" s="221">
        <v>0</v>
      </c>
      <c r="BA185" s="221">
        <v>0</v>
      </c>
      <c r="BB185" s="221">
        <v>0</v>
      </c>
      <c r="BC185" s="221">
        <v>0</v>
      </c>
      <c r="BD185" s="221">
        <v>0</v>
      </c>
      <c r="BE185" s="221">
        <v>0</v>
      </c>
      <c r="BF185" s="221">
        <f>SUM(E185:BE185)</f>
        <v>0</v>
      </c>
      <c r="BG185" s="237"/>
    </row>
    <row r="186" spans="1:59" ht="19.5" customHeight="1" hidden="1">
      <c r="A186" s="345"/>
      <c r="B186" s="223" t="s">
        <v>128</v>
      </c>
      <c r="C186" s="223">
        <f>C108</f>
        <v>0</v>
      </c>
      <c r="D186" s="220" t="s">
        <v>125</v>
      </c>
      <c r="E186" s="220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>
        <v>0</v>
      </c>
      <c r="X186" s="220">
        <v>0</v>
      </c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  <c r="AL186" s="220"/>
      <c r="AM186" s="220"/>
      <c r="AN186" s="220"/>
      <c r="AO186" s="220"/>
      <c r="AP186" s="220"/>
      <c r="AQ186" s="220"/>
      <c r="AR186" s="220"/>
      <c r="AS186" s="220"/>
      <c r="AT186" s="220"/>
      <c r="AU186" s="220"/>
      <c r="AV186" s="220"/>
      <c r="AW186" s="220">
        <v>0</v>
      </c>
      <c r="AX186" s="220">
        <v>0</v>
      </c>
      <c r="AY186" s="220">
        <v>0</v>
      </c>
      <c r="AZ186" s="220">
        <v>0</v>
      </c>
      <c r="BA186" s="220">
        <v>0</v>
      </c>
      <c r="BB186" s="220">
        <v>0</v>
      </c>
      <c r="BC186" s="220">
        <v>0</v>
      </c>
      <c r="BD186" s="220">
        <v>0</v>
      </c>
      <c r="BE186" s="220">
        <v>0</v>
      </c>
      <c r="BF186" s="221">
        <f>SUM(E186:BE186)</f>
        <v>0</v>
      </c>
      <c r="BG186" s="222"/>
    </row>
    <row r="187" spans="1:59" s="217" customFormat="1" ht="19.5" customHeight="1" hidden="1">
      <c r="A187" s="345"/>
      <c r="B187" s="237"/>
      <c r="C187" s="223"/>
      <c r="D187" s="221" t="s">
        <v>126</v>
      </c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>
        <v>0</v>
      </c>
      <c r="X187" s="221">
        <v>0</v>
      </c>
      <c r="Y187" s="221"/>
      <c r="Z187" s="221"/>
      <c r="AA187" s="221"/>
      <c r="AB187" s="221"/>
      <c r="AC187" s="221"/>
      <c r="AD187" s="221"/>
      <c r="AE187" s="221"/>
      <c r="AF187" s="221"/>
      <c r="AG187" s="221"/>
      <c r="AH187" s="221"/>
      <c r="AI187" s="221"/>
      <c r="AJ187" s="221"/>
      <c r="AK187" s="221"/>
      <c r="AL187" s="221"/>
      <c r="AM187" s="221"/>
      <c r="AN187" s="221"/>
      <c r="AO187" s="221"/>
      <c r="AP187" s="221"/>
      <c r="AQ187" s="221"/>
      <c r="AR187" s="221"/>
      <c r="AS187" s="221"/>
      <c r="AT187" s="221"/>
      <c r="AU187" s="221"/>
      <c r="AV187" s="221"/>
      <c r="AW187" s="221">
        <v>0</v>
      </c>
      <c r="AX187" s="221">
        <v>0</v>
      </c>
      <c r="AY187" s="221">
        <v>0</v>
      </c>
      <c r="AZ187" s="221">
        <v>0</v>
      </c>
      <c r="BA187" s="221">
        <v>0</v>
      </c>
      <c r="BB187" s="221">
        <v>0</v>
      </c>
      <c r="BC187" s="221">
        <v>0</v>
      </c>
      <c r="BD187" s="221">
        <v>0</v>
      </c>
      <c r="BE187" s="221">
        <v>0</v>
      </c>
      <c r="BF187" s="221">
        <f aca="true" t="shared" si="60" ref="BF187:BF201">SUM(E187:BE187)</f>
        <v>0</v>
      </c>
      <c r="BG187" s="237"/>
    </row>
    <row r="188" spans="1:59" ht="19.5" customHeight="1" hidden="1">
      <c r="A188" s="345"/>
      <c r="B188" s="223" t="s">
        <v>129</v>
      </c>
      <c r="C188" s="223">
        <f>C110</f>
        <v>0</v>
      </c>
      <c r="D188" s="220" t="s">
        <v>125</v>
      </c>
      <c r="E188" s="220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>
        <v>0</v>
      </c>
      <c r="X188" s="220">
        <v>0</v>
      </c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0"/>
      <c r="AK188" s="220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0"/>
      <c r="AW188" s="220">
        <v>0</v>
      </c>
      <c r="AX188" s="220">
        <v>0</v>
      </c>
      <c r="AY188" s="220">
        <v>0</v>
      </c>
      <c r="AZ188" s="220">
        <v>0</v>
      </c>
      <c r="BA188" s="220">
        <v>0</v>
      </c>
      <c r="BB188" s="220">
        <v>0</v>
      </c>
      <c r="BC188" s="220">
        <v>0</v>
      </c>
      <c r="BD188" s="220">
        <v>0</v>
      </c>
      <c r="BE188" s="220">
        <v>0</v>
      </c>
      <c r="BF188" s="221">
        <f t="shared" si="60"/>
        <v>0</v>
      </c>
      <c r="BG188" s="222"/>
    </row>
    <row r="189" spans="1:59" s="217" customFormat="1" ht="19.5" customHeight="1" hidden="1">
      <c r="A189" s="345"/>
      <c r="B189" s="237"/>
      <c r="C189" s="223">
        <f>C111</f>
        <v>0</v>
      </c>
      <c r="D189" s="221" t="s">
        <v>126</v>
      </c>
      <c r="E189" s="221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>
        <v>0</v>
      </c>
      <c r="X189" s="221">
        <v>0</v>
      </c>
      <c r="Y189" s="221"/>
      <c r="Z189" s="221"/>
      <c r="AA189" s="221"/>
      <c r="AB189" s="221"/>
      <c r="AC189" s="221"/>
      <c r="AD189" s="221"/>
      <c r="AE189" s="221"/>
      <c r="AF189" s="221"/>
      <c r="AG189" s="221"/>
      <c r="AH189" s="221"/>
      <c r="AI189" s="221"/>
      <c r="AJ189" s="221"/>
      <c r="AK189" s="221"/>
      <c r="AL189" s="221"/>
      <c r="AM189" s="221"/>
      <c r="AN189" s="221"/>
      <c r="AO189" s="221"/>
      <c r="AP189" s="221"/>
      <c r="AQ189" s="221"/>
      <c r="AR189" s="221"/>
      <c r="AS189" s="221"/>
      <c r="AT189" s="221"/>
      <c r="AU189" s="221"/>
      <c r="AV189" s="221"/>
      <c r="AW189" s="221">
        <v>0</v>
      </c>
      <c r="AX189" s="221">
        <v>0</v>
      </c>
      <c r="AY189" s="221">
        <v>0</v>
      </c>
      <c r="AZ189" s="221">
        <v>0</v>
      </c>
      <c r="BA189" s="221">
        <v>0</v>
      </c>
      <c r="BB189" s="221">
        <v>0</v>
      </c>
      <c r="BC189" s="221">
        <v>0</v>
      </c>
      <c r="BD189" s="221">
        <v>0</v>
      </c>
      <c r="BE189" s="221">
        <v>0</v>
      </c>
      <c r="BF189" s="221">
        <f t="shared" si="60"/>
        <v>0</v>
      </c>
      <c r="BG189" s="237"/>
    </row>
    <row r="190" spans="1:59" ht="19.5" customHeight="1" hidden="1">
      <c r="A190" s="345"/>
      <c r="B190" s="223" t="s">
        <v>130</v>
      </c>
      <c r="C190" s="223">
        <f>C112</f>
        <v>0</v>
      </c>
      <c r="D190" s="220" t="s">
        <v>125</v>
      </c>
      <c r="E190" s="220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>
        <v>0</v>
      </c>
      <c r="X190" s="220">
        <v>0</v>
      </c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  <c r="AJ190" s="220"/>
      <c r="AK190" s="220"/>
      <c r="AL190" s="220"/>
      <c r="AM190" s="220"/>
      <c r="AN190" s="220"/>
      <c r="AO190" s="220"/>
      <c r="AP190" s="220"/>
      <c r="AQ190" s="220"/>
      <c r="AR190" s="220"/>
      <c r="AS190" s="220"/>
      <c r="AT190" s="220"/>
      <c r="AU190" s="220"/>
      <c r="AV190" s="220"/>
      <c r="AW190" s="220">
        <v>0</v>
      </c>
      <c r="AX190" s="220">
        <v>0</v>
      </c>
      <c r="AY190" s="220">
        <v>0</v>
      </c>
      <c r="AZ190" s="220">
        <v>0</v>
      </c>
      <c r="BA190" s="220">
        <v>0</v>
      </c>
      <c r="BB190" s="220">
        <v>0</v>
      </c>
      <c r="BC190" s="220">
        <v>0</v>
      </c>
      <c r="BD190" s="220">
        <v>0</v>
      </c>
      <c r="BE190" s="220">
        <v>0</v>
      </c>
      <c r="BF190" s="221">
        <f t="shared" si="60"/>
        <v>0</v>
      </c>
      <c r="BG190" s="222"/>
    </row>
    <row r="191" spans="1:59" s="217" customFormat="1" ht="19.5" customHeight="1" hidden="1">
      <c r="A191" s="345"/>
      <c r="B191" s="237"/>
      <c r="C191" s="223">
        <f>C113</f>
        <v>0</v>
      </c>
      <c r="D191" s="221" t="s">
        <v>126</v>
      </c>
      <c r="E191" s="221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>
        <v>0</v>
      </c>
      <c r="X191" s="221">
        <v>0</v>
      </c>
      <c r="Y191" s="221"/>
      <c r="Z191" s="221"/>
      <c r="AA191" s="221"/>
      <c r="AB191" s="221"/>
      <c r="AC191" s="221"/>
      <c r="AD191" s="221"/>
      <c r="AE191" s="221"/>
      <c r="AF191" s="221"/>
      <c r="AG191" s="221"/>
      <c r="AH191" s="221"/>
      <c r="AI191" s="221"/>
      <c r="AJ191" s="221"/>
      <c r="AK191" s="221"/>
      <c r="AL191" s="221"/>
      <c r="AM191" s="221"/>
      <c r="AN191" s="221"/>
      <c r="AO191" s="221"/>
      <c r="AP191" s="221"/>
      <c r="AQ191" s="221"/>
      <c r="AR191" s="221"/>
      <c r="AS191" s="221"/>
      <c r="AT191" s="221"/>
      <c r="AU191" s="221"/>
      <c r="AV191" s="221"/>
      <c r="AW191" s="221">
        <v>0</v>
      </c>
      <c r="AX191" s="221">
        <v>0</v>
      </c>
      <c r="AY191" s="221">
        <v>0</v>
      </c>
      <c r="AZ191" s="221">
        <v>0</v>
      </c>
      <c r="BA191" s="221">
        <v>0</v>
      </c>
      <c r="BB191" s="221">
        <v>0</v>
      </c>
      <c r="BC191" s="221">
        <v>0</v>
      </c>
      <c r="BD191" s="221">
        <v>0</v>
      </c>
      <c r="BE191" s="221">
        <v>0</v>
      </c>
      <c r="BF191" s="221">
        <f t="shared" si="60"/>
        <v>0</v>
      </c>
      <c r="BG191" s="237"/>
    </row>
    <row r="192" spans="1:59" ht="19.5" customHeight="1" hidden="1">
      <c r="A192" s="345"/>
      <c r="B192" s="223" t="s">
        <v>131</v>
      </c>
      <c r="C192" s="223" t="str">
        <f>'[2]УП'!$B$15</f>
        <v>Обществознание (включая экономику и право)</v>
      </c>
      <c r="D192" s="220" t="s">
        <v>125</v>
      </c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>
        <v>0</v>
      </c>
      <c r="X192" s="220">
        <v>0</v>
      </c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0"/>
      <c r="AK192" s="220"/>
      <c r="AL192" s="220"/>
      <c r="AM192" s="220"/>
      <c r="AN192" s="220"/>
      <c r="AO192" s="220"/>
      <c r="AP192" s="220"/>
      <c r="AQ192" s="220"/>
      <c r="AR192" s="220"/>
      <c r="AS192" s="220"/>
      <c r="AT192" s="220"/>
      <c r="AU192" s="220"/>
      <c r="AV192" s="220"/>
      <c r="AW192" s="220">
        <v>0</v>
      </c>
      <c r="AX192" s="220">
        <v>0</v>
      </c>
      <c r="AY192" s="220">
        <v>0</v>
      </c>
      <c r="AZ192" s="220">
        <v>0</v>
      </c>
      <c r="BA192" s="220">
        <v>0</v>
      </c>
      <c r="BB192" s="220">
        <v>0</v>
      </c>
      <c r="BC192" s="220">
        <v>0</v>
      </c>
      <c r="BD192" s="220">
        <v>0</v>
      </c>
      <c r="BE192" s="220">
        <v>0</v>
      </c>
      <c r="BF192" s="221">
        <f t="shared" si="60"/>
        <v>0</v>
      </c>
      <c r="BG192" s="222"/>
    </row>
    <row r="193" spans="1:59" s="217" customFormat="1" ht="19.5" customHeight="1" hidden="1">
      <c r="A193" s="345"/>
      <c r="B193" s="237"/>
      <c r="C193" s="223">
        <f>C115</f>
        <v>0</v>
      </c>
      <c r="D193" s="221" t="s">
        <v>126</v>
      </c>
      <c r="E193" s="221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  <c r="V193" s="221"/>
      <c r="W193" s="221">
        <v>0</v>
      </c>
      <c r="X193" s="221">
        <v>0</v>
      </c>
      <c r="Y193" s="221"/>
      <c r="Z193" s="221"/>
      <c r="AA193" s="221"/>
      <c r="AB193" s="221"/>
      <c r="AC193" s="221"/>
      <c r="AD193" s="221"/>
      <c r="AE193" s="221"/>
      <c r="AF193" s="221"/>
      <c r="AG193" s="221"/>
      <c r="AH193" s="221"/>
      <c r="AI193" s="221"/>
      <c r="AJ193" s="221"/>
      <c r="AK193" s="221"/>
      <c r="AL193" s="221"/>
      <c r="AM193" s="221"/>
      <c r="AN193" s="221"/>
      <c r="AO193" s="221"/>
      <c r="AP193" s="221"/>
      <c r="AQ193" s="221"/>
      <c r="AR193" s="221"/>
      <c r="AS193" s="221"/>
      <c r="AT193" s="221"/>
      <c r="AU193" s="221"/>
      <c r="AV193" s="221"/>
      <c r="AW193" s="221">
        <v>0</v>
      </c>
      <c r="AX193" s="221">
        <v>0</v>
      </c>
      <c r="AY193" s="221">
        <v>0</v>
      </c>
      <c r="AZ193" s="221">
        <v>0</v>
      </c>
      <c r="BA193" s="221">
        <v>0</v>
      </c>
      <c r="BB193" s="221">
        <v>0</v>
      </c>
      <c r="BC193" s="221">
        <v>0</v>
      </c>
      <c r="BD193" s="221">
        <v>0</v>
      </c>
      <c r="BE193" s="221">
        <v>0</v>
      </c>
      <c r="BF193" s="221">
        <f t="shared" si="60"/>
        <v>0</v>
      </c>
      <c r="BG193" s="237"/>
    </row>
    <row r="194" spans="1:59" ht="19.5" customHeight="1" hidden="1">
      <c r="A194" s="345"/>
      <c r="B194" s="223" t="s">
        <v>132</v>
      </c>
      <c r="C194" s="223" t="str">
        <f>'[2]УП'!$B$16</f>
        <v>Химия</v>
      </c>
      <c r="D194" s="220" t="s">
        <v>125</v>
      </c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>
        <v>0</v>
      </c>
      <c r="X194" s="220">
        <v>0</v>
      </c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  <c r="AJ194" s="220"/>
      <c r="AK194" s="220"/>
      <c r="AL194" s="220"/>
      <c r="AM194" s="220"/>
      <c r="AN194" s="220"/>
      <c r="AO194" s="220"/>
      <c r="AP194" s="220"/>
      <c r="AQ194" s="220"/>
      <c r="AR194" s="220"/>
      <c r="AS194" s="220"/>
      <c r="AT194" s="220"/>
      <c r="AU194" s="220"/>
      <c r="AV194" s="220"/>
      <c r="AW194" s="220">
        <v>0</v>
      </c>
      <c r="AX194" s="220">
        <v>0</v>
      </c>
      <c r="AY194" s="220">
        <v>0</v>
      </c>
      <c r="AZ194" s="220">
        <v>0</v>
      </c>
      <c r="BA194" s="220">
        <v>0</v>
      </c>
      <c r="BB194" s="220">
        <v>0</v>
      </c>
      <c r="BC194" s="220">
        <v>0</v>
      </c>
      <c r="BD194" s="220">
        <v>0</v>
      </c>
      <c r="BE194" s="220">
        <v>0</v>
      </c>
      <c r="BF194" s="221">
        <f t="shared" si="60"/>
        <v>0</v>
      </c>
      <c r="BG194" s="222"/>
    </row>
    <row r="195" spans="1:59" s="217" customFormat="1" ht="19.5" customHeight="1" hidden="1">
      <c r="A195" s="345"/>
      <c r="B195" s="237"/>
      <c r="C195" s="223"/>
      <c r="D195" s="221" t="s">
        <v>126</v>
      </c>
      <c r="E195" s="221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>
        <v>0</v>
      </c>
      <c r="X195" s="221">
        <v>0</v>
      </c>
      <c r="Y195" s="221"/>
      <c r="Z195" s="221"/>
      <c r="AA195" s="221"/>
      <c r="AB195" s="221"/>
      <c r="AC195" s="221"/>
      <c r="AD195" s="221"/>
      <c r="AE195" s="221"/>
      <c r="AF195" s="221"/>
      <c r="AG195" s="221"/>
      <c r="AH195" s="221"/>
      <c r="AI195" s="221"/>
      <c r="AJ195" s="221"/>
      <c r="AK195" s="221"/>
      <c r="AL195" s="221"/>
      <c r="AM195" s="221"/>
      <c r="AN195" s="221"/>
      <c r="AO195" s="221"/>
      <c r="AP195" s="221"/>
      <c r="AQ195" s="221"/>
      <c r="AR195" s="221"/>
      <c r="AS195" s="221"/>
      <c r="AT195" s="221"/>
      <c r="AU195" s="221"/>
      <c r="AV195" s="221"/>
      <c r="AW195" s="221">
        <v>0</v>
      </c>
      <c r="AX195" s="221">
        <v>0</v>
      </c>
      <c r="AY195" s="221">
        <v>0</v>
      </c>
      <c r="AZ195" s="221">
        <v>0</v>
      </c>
      <c r="BA195" s="221">
        <v>0</v>
      </c>
      <c r="BB195" s="221">
        <v>0</v>
      </c>
      <c r="BC195" s="221">
        <v>0</v>
      </c>
      <c r="BD195" s="221">
        <v>0</v>
      </c>
      <c r="BE195" s="221">
        <v>0</v>
      </c>
      <c r="BF195" s="221">
        <f t="shared" si="60"/>
        <v>0</v>
      </c>
      <c r="BG195" s="237"/>
    </row>
    <row r="196" spans="1:59" ht="19.5" customHeight="1" hidden="1">
      <c r="A196" s="345"/>
      <c r="B196" s="223" t="s">
        <v>133</v>
      </c>
      <c r="C196" s="223" t="str">
        <f>'[2]УП'!$B$17</f>
        <v>Биология</v>
      </c>
      <c r="D196" s="220" t="s">
        <v>125</v>
      </c>
      <c r="E196" s="220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>
        <v>0</v>
      </c>
      <c r="X196" s="220">
        <v>0</v>
      </c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0"/>
      <c r="AW196" s="220">
        <v>0</v>
      </c>
      <c r="AX196" s="220">
        <v>0</v>
      </c>
      <c r="AY196" s="220">
        <v>0</v>
      </c>
      <c r="AZ196" s="220">
        <v>0</v>
      </c>
      <c r="BA196" s="220">
        <v>0</v>
      </c>
      <c r="BB196" s="220">
        <v>0</v>
      </c>
      <c r="BC196" s="220">
        <v>0</v>
      </c>
      <c r="BD196" s="220">
        <v>0</v>
      </c>
      <c r="BE196" s="220">
        <v>0</v>
      </c>
      <c r="BF196" s="221">
        <f t="shared" si="60"/>
        <v>0</v>
      </c>
      <c r="BG196" s="222"/>
    </row>
    <row r="197" spans="1:59" s="217" customFormat="1" ht="19.5" customHeight="1" hidden="1">
      <c r="A197" s="345"/>
      <c r="B197" s="237"/>
      <c r="C197" s="223">
        <f>C119</f>
        <v>0</v>
      </c>
      <c r="D197" s="221" t="s">
        <v>126</v>
      </c>
      <c r="E197" s="221"/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>
        <v>0</v>
      </c>
      <c r="X197" s="221">
        <v>0</v>
      </c>
      <c r="Y197" s="221"/>
      <c r="Z197" s="221"/>
      <c r="AA197" s="221"/>
      <c r="AB197" s="221"/>
      <c r="AC197" s="221"/>
      <c r="AD197" s="221"/>
      <c r="AE197" s="221"/>
      <c r="AF197" s="221"/>
      <c r="AG197" s="221"/>
      <c r="AH197" s="221"/>
      <c r="AI197" s="221"/>
      <c r="AJ197" s="221"/>
      <c r="AK197" s="221"/>
      <c r="AL197" s="221"/>
      <c r="AM197" s="221"/>
      <c r="AN197" s="221"/>
      <c r="AO197" s="221"/>
      <c r="AP197" s="221"/>
      <c r="AQ197" s="221"/>
      <c r="AR197" s="221"/>
      <c r="AS197" s="221"/>
      <c r="AT197" s="221"/>
      <c r="AU197" s="221"/>
      <c r="AV197" s="221"/>
      <c r="AW197" s="221">
        <v>0</v>
      </c>
      <c r="AX197" s="221">
        <v>0</v>
      </c>
      <c r="AY197" s="221">
        <v>0</v>
      </c>
      <c r="AZ197" s="221">
        <v>0</v>
      </c>
      <c r="BA197" s="221">
        <v>0</v>
      </c>
      <c r="BB197" s="221">
        <v>0</v>
      </c>
      <c r="BC197" s="221">
        <v>0</v>
      </c>
      <c r="BD197" s="221">
        <v>0</v>
      </c>
      <c r="BE197" s="221">
        <v>0</v>
      </c>
      <c r="BF197" s="221">
        <f t="shared" si="60"/>
        <v>0</v>
      </c>
      <c r="BG197" s="237"/>
    </row>
    <row r="198" spans="1:59" ht="19.5" customHeight="1" hidden="1">
      <c r="A198" s="345"/>
      <c r="B198" s="223" t="s">
        <v>134</v>
      </c>
      <c r="C198" s="223"/>
      <c r="D198" s="220" t="s">
        <v>125</v>
      </c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>
        <v>0</v>
      </c>
      <c r="X198" s="220">
        <v>0</v>
      </c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0"/>
      <c r="AK198" s="220"/>
      <c r="AL198" s="220"/>
      <c r="AM198" s="220"/>
      <c r="AN198" s="220"/>
      <c r="AO198" s="220"/>
      <c r="AP198" s="220"/>
      <c r="AQ198" s="220"/>
      <c r="AR198" s="220"/>
      <c r="AS198" s="220"/>
      <c r="AT198" s="220"/>
      <c r="AU198" s="220"/>
      <c r="AV198" s="220"/>
      <c r="AW198" s="220">
        <v>0</v>
      </c>
      <c r="AX198" s="220">
        <v>0</v>
      </c>
      <c r="AY198" s="220">
        <v>0</v>
      </c>
      <c r="AZ198" s="220">
        <v>0</v>
      </c>
      <c r="BA198" s="220">
        <v>0</v>
      </c>
      <c r="BB198" s="220">
        <v>0</v>
      </c>
      <c r="BC198" s="220">
        <v>0</v>
      </c>
      <c r="BD198" s="220">
        <v>0</v>
      </c>
      <c r="BE198" s="220">
        <v>0</v>
      </c>
      <c r="BF198" s="221">
        <f t="shared" si="60"/>
        <v>0</v>
      </c>
      <c r="BG198" s="222"/>
    </row>
    <row r="199" spans="1:59" s="217" customFormat="1" ht="19.5" customHeight="1" hidden="1">
      <c r="A199" s="345"/>
      <c r="B199" s="237"/>
      <c r="C199" s="223"/>
      <c r="D199" s="221" t="s">
        <v>126</v>
      </c>
      <c r="E199" s="221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>
        <v>0</v>
      </c>
      <c r="X199" s="221">
        <v>0</v>
      </c>
      <c r="Y199" s="221"/>
      <c r="Z199" s="221"/>
      <c r="AA199" s="221"/>
      <c r="AB199" s="221"/>
      <c r="AC199" s="221"/>
      <c r="AD199" s="221"/>
      <c r="AE199" s="221"/>
      <c r="AF199" s="221"/>
      <c r="AG199" s="221"/>
      <c r="AH199" s="221"/>
      <c r="AI199" s="221"/>
      <c r="AJ199" s="221"/>
      <c r="AK199" s="221"/>
      <c r="AL199" s="221"/>
      <c r="AM199" s="221"/>
      <c r="AN199" s="221"/>
      <c r="AO199" s="221"/>
      <c r="AP199" s="221"/>
      <c r="AQ199" s="221"/>
      <c r="AR199" s="221"/>
      <c r="AS199" s="221"/>
      <c r="AT199" s="221"/>
      <c r="AU199" s="221"/>
      <c r="AV199" s="221"/>
      <c r="AW199" s="221">
        <v>0</v>
      </c>
      <c r="AX199" s="221">
        <v>0</v>
      </c>
      <c r="AY199" s="221">
        <v>0</v>
      </c>
      <c r="AZ199" s="221">
        <v>0</v>
      </c>
      <c r="BA199" s="221">
        <v>0</v>
      </c>
      <c r="BB199" s="221">
        <v>0</v>
      </c>
      <c r="BC199" s="221">
        <v>0</v>
      </c>
      <c r="BD199" s="221">
        <v>0</v>
      </c>
      <c r="BE199" s="221">
        <v>0</v>
      </c>
      <c r="BF199" s="221">
        <f t="shared" si="60"/>
        <v>0</v>
      </c>
      <c r="BG199" s="237"/>
    </row>
    <row r="200" spans="1:59" ht="19.5" customHeight="1" hidden="1">
      <c r="A200" s="345"/>
      <c r="B200" s="223" t="s">
        <v>20</v>
      </c>
      <c r="C200" s="223"/>
      <c r="D200" s="220" t="s">
        <v>125</v>
      </c>
      <c r="E200" s="220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>
        <v>0</v>
      </c>
      <c r="X200" s="220">
        <v>0</v>
      </c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220"/>
      <c r="AK200" s="220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0"/>
      <c r="AW200" s="220">
        <v>0</v>
      </c>
      <c r="AX200" s="220">
        <v>0</v>
      </c>
      <c r="AY200" s="220">
        <v>0</v>
      </c>
      <c r="AZ200" s="220">
        <v>0</v>
      </c>
      <c r="BA200" s="220">
        <v>0</v>
      </c>
      <c r="BB200" s="220">
        <v>0</v>
      </c>
      <c r="BC200" s="220">
        <v>0</v>
      </c>
      <c r="BD200" s="220">
        <v>0</v>
      </c>
      <c r="BE200" s="220">
        <v>0</v>
      </c>
      <c r="BF200" s="221">
        <f t="shared" si="60"/>
        <v>0</v>
      </c>
      <c r="BG200" s="222"/>
    </row>
    <row r="201" spans="1:59" s="217" customFormat="1" ht="19.5" customHeight="1" hidden="1">
      <c r="A201" s="345"/>
      <c r="B201" s="237"/>
      <c r="C201" s="237"/>
      <c r="D201" s="221" t="s">
        <v>126</v>
      </c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>
        <v>0</v>
      </c>
      <c r="X201" s="221">
        <v>0</v>
      </c>
      <c r="Y201" s="221"/>
      <c r="Z201" s="221"/>
      <c r="AA201" s="221"/>
      <c r="AB201" s="221"/>
      <c r="AC201" s="221"/>
      <c r="AD201" s="221"/>
      <c r="AE201" s="221"/>
      <c r="AF201" s="221"/>
      <c r="AG201" s="221"/>
      <c r="AH201" s="221"/>
      <c r="AI201" s="221"/>
      <c r="AJ201" s="221"/>
      <c r="AK201" s="221"/>
      <c r="AL201" s="221"/>
      <c r="AM201" s="221"/>
      <c r="AN201" s="221"/>
      <c r="AO201" s="221"/>
      <c r="AP201" s="221"/>
      <c r="AQ201" s="221"/>
      <c r="AR201" s="221"/>
      <c r="AS201" s="221"/>
      <c r="AT201" s="221"/>
      <c r="AU201" s="221"/>
      <c r="AV201" s="221"/>
      <c r="AW201" s="221">
        <v>0</v>
      </c>
      <c r="AX201" s="221">
        <v>0</v>
      </c>
      <c r="AY201" s="221">
        <v>0</v>
      </c>
      <c r="AZ201" s="221">
        <v>0</v>
      </c>
      <c r="BA201" s="221">
        <v>0</v>
      </c>
      <c r="BB201" s="221">
        <v>0</v>
      </c>
      <c r="BC201" s="221">
        <v>0</v>
      </c>
      <c r="BD201" s="221">
        <v>0</v>
      </c>
      <c r="BE201" s="221">
        <v>0</v>
      </c>
      <c r="BF201" s="221">
        <f t="shared" si="60"/>
        <v>0</v>
      </c>
      <c r="BG201" s="237"/>
    </row>
    <row r="202" spans="1:59" ht="24.75" customHeight="1" hidden="1">
      <c r="A202" s="345"/>
      <c r="B202" s="254" t="s">
        <v>21</v>
      </c>
      <c r="C202" s="254" t="s">
        <v>22</v>
      </c>
      <c r="D202" s="220" t="s">
        <v>125</v>
      </c>
      <c r="E202" s="220">
        <f>E204+E206+E210+E208</f>
        <v>0</v>
      </c>
      <c r="F202" s="220">
        <f aca="true" t="shared" si="61" ref="F202:BE202">F204+F206+F210+F208</f>
        <v>0</v>
      </c>
      <c r="G202" s="220">
        <f t="shared" si="61"/>
        <v>0</v>
      </c>
      <c r="H202" s="220">
        <f t="shared" si="61"/>
        <v>0</v>
      </c>
      <c r="I202" s="220">
        <f t="shared" si="61"/>
        <v>0</v>
      </c>
      <c r="J202" s="220">
        <f t="shared" si="61"/>
        <v>0</v>
      </c>
      <c r="K202" s="220">
        <f t="shared" si="61"/>
        <v>0</v>
      </c>
      <c r="L202" s="220">
        <f t="shared" si="61"/>
        <v>0</v>
      </c>
      <c r="M202" s="220">
        <f t="shared" si="61"/>
        <v>0</v>
      </c>
      <c r="N202" s="220">
        <f t="shared" si="61"/>
        <v>0</v>
      </c>
      <c r="O202" s="220">
        <f t="shared" si="61"/>
        <v>0</v>
      </c>
      <c r="P202" s="220">
        <f t="shared" si="61"/>
        <v>0</v>
      </c>
      <c r="Q202" s="220">
        <f t="shared" si="61"/>
        <v>0</v>
      </c>
      <c r="R202" s="220">
        <f t="shared" si="61"/>
        <v>0</v>
      </c>
      <c r="S202" s="220">
        <f t="shared" si="61"/>
        <v>0</v>
      </c>
      <c r="T202" s="220">
        <f t="shared" si="61"/>
        <v>0</v>
      </c>
      <c r="U202" s="220">
        <f t="shared" si="61"/>
        <v>0</v>
      </c>
      <c r="V202" s="220">
        <f t="shared" si="61"/>
        <v>0</v>
      </c>
      <c r="W202" s="220">
        <f t="shared" si="61"/>
        <v>0</v>
      </c>
      <c r="X202" s="220">
        <f t="shared" si="61"/>
        <v>0</v>
      </c>
      <c r="Y202" s="220">
        <f t="shared" si="61"/>
        <v>0</v>
      </c>
      <c r="Z202" s="220">
        <f t="shared" si="61"/>
        <v>0</v>
      </c>
      <c r="AA202" s="220">
        <f t="shared" si="61"/>
        <v>0</v>
      </c>
      <c r="AB202" s="220">
        <f t="shared" si="61"/>
        <v>0</v>
      </c>
      <c r="AC202" s="220">
        <f t="shared" si="61"/>
        <v>0</v>
      </c>
      <c r="AD202" s="220">
        <f t="shared" si="61"/>
        <v>0</v>
      </c>
      <c r="AE202" s="220">
        <f t="shared" si="61"/>
        <v>0</v>
      </c>
      <c r="AF202" s="220">
        <f t="shared" si="61"/>
        <v>0</v>
      </c>
      <c r="AG202" s="220">
        <f t="shared" si="61"/>
        <v>0</v>
      </c>
      <c r="AH202" s="220">
        <f t="shared" si="61"/>
        <v>0</v>
      </c>
      <c r="AI202" s="220">
        <f t="shared" si="61"/>
        <v>0</v>
      </c>
      <c r="AJ202" s="220">
        <f t="shared" si="61"/>
        <v>0</v>
      </c>
      <c r="AK202" s="220">
        <f t="shared" si="61"/>
        <v>0</v>
      </c>
      <c r="AL202" s="220">
        <f t="shared" si="61"/>
        <v>0</v>
      </c>
      <c r="AM202" s="220">
        <f t="shared" si="61"/>
        <v>0</v>
      </c>
      <c r="AN202" s="220">
        <f t="shared" si="61"/>
        <v>0</v>
      </c>
      <c r="AO202" s="220">
        <f t="shared" si="61"/>
        <v>0</v>
      </c>
      <c r="AP202" s="220">
        <f t="shared" si="61"/>
        <v>0</v>
      </c>
      <c r="AQ202" s="220">
        <f t="shared" si="61"/>
        <v>0</v>
      </c>
      <c r="AR202" s="220">
        <f t="shared" si="61"/>
        <v>0</v>
      </c>
      <c r="AS202" s="220">
        <f t="shared" si="61"/>
        <v>0</v>
      </c>
      <c r="AT202" s="220">
        <f t="shared" si="61"/>
        <v>0</v>
      </c>
      <c r="AU202" s="220">
        <f t="shared" si="61"/>
        <v>0</v>
      </c>
      <c r="AV202" s="220">
        <f t="shared" si="61"/>
        <v>0</v>
      </c>
      <c r="AW202" s="220">
        <f t="shared" si="61"/>
        <v>0</v>
      </c>
      <c r="AX202" s="220">
        <f t="shared" si="61"/>
        <v>0</v>
      </c>
      <c r="AY202" s="220">
        <f t="shared" si="61"/>
        <v>0</v>
      </c>
      <c r="AZ202" s="220">
        <f t="shared" si="61"/>
        <v>0</v>
      </c>
      <c r="BA202" s="220">
        <f t="shared" si="61"/>
        <v>0</v>
      </c>
      <c r="BB202" s="220">
        <f t="shared" si="61"/>
        <v>0</v>
      </c>
      <c r="BC202" s="220">
        <f t="shared" si="61"/>
        <v>0</v>
      </c>
      <c r="BD202" s="220">
        <f t="shared" si="61"/>
        <v>0</v>
      </c>
      <c r="BE202" s="220">
        <f t="shared" si="61"/>
        <v>0</v>
      </c>
      <c r="BF202" s="221">
        <f>BF204+BF206+BF210+BF208</f>
        <v>0</v>
      </c>
      <c r="BG202" s="222"/>
    </row>
    <row r="203" spans="1:60" s="233" customFormat="1" ht="17.25" customHeight="1" hidden="1">
      <c r="A203" s="345"/>
      <c r="B203" s="269"/>
      <c r="C203" s="269"/>
      <c r="D203" s="224" t="s">
        <v>126</v>
      </c>
      <c r="E203" s="224">
        <f aca="true" t="shared" si="62" ref="E203:BE203">E205+E207+E211+E209</f>
        <v>0</v>
      </c>
      <c r="F203" s="224">
        <f t="shared" si="62"/>
        <v>0</v>
      </c>
      <c r="G203" s="224">
        <f t="shared" si="62"/>
        <v>0</v>
      </c>
      <c r="H203" s="224">
        <f t="shared" si="62"/>
        <v>0</v>
      </c>
      <c r="I203" s="224">
        <f t="shared" si="62"/>
        <v>0</v>
      </c>
      <c r="J203" s="224">
        <f t="shared" si="62"/>
        <v>0</v>
      </c>
      <c r="K203" s="224">
        <f t="shared" si="62"/>
        <v>0</v>
      </c>
      <c r="L203" s="224">
        <f t="shared" si="62"/>
        <v>0</v>
      </c>
      <c r="M203" s="224">
        <f t="shared" si="62"/>
        <v>0</v>
      </c>
      <c r="N203" s="224">
        <f t="shared" si="62"/>
        <v>0</v>
      </c>
      <c r="O203" s="224">
        <f t="shared" si="62"/>
        <v>0</v>
      </c>
      <c r="P203" s="224">
        <f t="shared" si="62"/>
        <v>0</v>
      </c>
      <c r="Q203" s="224">
        <f t="shared" si="62"/>
        <v>0</v>
      </c>
      <c r="R203" s="224">
        <f t="shared" si="62"/>
        <v>0</v>
      </c>
      <c r="S203" s="224">
        <f t="shared" si="62"/>
        <v>0</v>
      </c>
      <c r="T203" s="224">
        <f t="shared" si="62"/>
        <v>0</v>
      </c>
      <c r="U203" s="224">
        <f t="shared" si="62"/>
        <v>0</v>
      </c>
      <c r="V203" s="224">
        <f t="shared" si="62"/>
        <v>0</v>
      </c>
      <c r="W203" s="224">
        <f t="shared" si="62"/>
        <v>0</v>
      </c>
      <c r="X203" s="224">
        <f t="shared" si="62"/>
        <v>0</v>
      </c>
      <c r="Y203" s="224">
        <f t="shared" si="62"/>
        <v>0</v>
      </c>
      <c r="Z203" s="224">
        <f t="shared" si="62"/>
        <v>0</v>
      </c>
      <c r="AA203" s="224">
        <f t="shared" si="62"/>
        <v>0</v>
      </c>
      <c r="AB203" s="224">
        <f t="shared" si="62"/>
        <v>0</v>
      </c>
      <c r="AC203" s="224">
        <f t="shared" si="62"/>
        <v>0</v>
      </c>
      <c r="AD203" s="224">
        <f t="shared" si="62"/>
        <v>0</v>
      </c>
      <c r="AE203" s="224">
        <f t="shared" si="62"/>
        <v>0</v>
      </c>
      <c r="AF203" s="224">
        <f t="shared" si="62"/>
        <v>0</v>
      </c>
      <c r="AG203" s="224">
        <f t="shared" si="62"/>
        <v>0</v>
      </c>
      <c r="AH203" s="224">
        <f t="shared" si="62"/>
        <v>0</v>
      </c>
      <c r="AI203" s="224">
        <f t="shared" si="62"/>
        <v>1</v>
      </c>
      <c r="AJ203" s="224">
        <f t="shared" si="62"/>
        <v>0</v>
      </c>
      <c r="AK203" s="224">
        <f t="shared" si="62"/>
        <v>0</v>
      </c>
      <c r="AL203" s="224">
        <f t="shared" si="62"/>
        <v>0</v>
      </c>
      <c r="AM203" s="224">
        <f t="shared" si="62"/>
        <v>0</v>
      </c>
      <c r="AN203" s="224">
        <f t="shared" si="62"/>
        <v>0</v>
      </c>
      <c r="AO203" s="224">
        <f t="shared" si="62"/>
        <v>0</v>
      </c>
      <c r="AP203" s="224">
        <f t="shared" si="62"/>
        <v>0</v>
      </c>
      <c r="AQ203" s="224">
        <f t="shared" si="62"/>
        <v>0</v>
      </c>
      <c r="AR203" s="224">
        <f t="shared" si="62"/>
        <v>0</v>
      </c>
      <c r="AS203" s="224">
        <f t="shared" si="62"/>
        <v>0</v>
      </c>
      <c r="AT203" s="224">
        <f t="shared" si="62"/>
        <v>0</v>
      </c>
      <c r="AU203" s="224">
        <f t="shared" si="62"/>
        <v>0</v>
      </c>
      <c r="AV203" s="224">
        <f t="shared" si="62"/>
        <v>0</v>
      </c>
      <c r="AW203" s="224">
        <f t="shared" si="62"/>
        <v>0</v>
      </c>
      <c r="AX203" s="224">
        <f t="shared" si="62"/>
        <v>0</v>
      </c>
      <c r="AY203" s="224">
        <f t="shared" si="62"/>
        <v>0</v>
      </c>
      <c r="AZ203" s="224">
        <f t="shared" si="62"/>
        <v>0</v>
      </c>
      <c r="BA203" s="224">
        <f t="shared" si="62"/>
        <v>0</v>
      </c>
      <c r="BB203" s="224">
        <f t="shared" si="62"/>
        <v>0</v>
      </c>
      <c r="BC203" s="224">
        <f t="shared" si="62"/>
        <v>0</v>
      </c>
      <c r="BD203" s="224">
        <f t="shared" si="62"/>
        <v>0</v>
      </c>
      <c r="BE203" s="224">
        <f t="shared" si="62"/>
        <v>0</v>
      </c>
      <c r="BF203" s="224">
        <f>BF205+BF207+BF211+BF209</f>
        <v>1</v>
      </c>
      <c r="BG203" s="255"/>
      <c r="BH203" s="216"/>
    </row>
    <row r="204" spans="1:59" ht="19.5" customHeight="1" hidden="1">
      <c r="A204" s="345"/>
      <c r="B204" s="223" t="s">
        <v>23</v>
      </c>
      <c r="C204" s="241" t="str">
        <f>'[2]УП'!$B$22</f>
        <v>Математика</v>
      </c>
      <c r="D204" s="220" t="s">
        <v>125</v>
      </c>
      <c r="E204" s="220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>
        <v>0</v>
      </c>
      <c r="X204" s="220">
        <v>0</v>
      </c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  <c r="AJ204" s="220"/>
      <c r="AK204" s="220"/>
      <c r="AL204" s="220"/>
      <c r="AM204" s="220"/>
      <c r="AN204" s="220"/>
      <c r="AO204" s="220"/>
      <c r="AP204" s="220"/>
      <c r="AQ204" s="220"/>
      <c r="AR204" s="220"/>
      <c r="AS204" s="220"/>
      <c r="AT204" s="220"/>
      <c r="AU204" s="220"/>
      <c r="AV204" s="220"/>
      <c r="AW204" s="220">
        <v>0</v>
      </c>
      <c r="AX204" s="220">
        <v>0</v>
      </c>
      <c r="AY204" s="220">
        <v>0</v>
      </c>
      <c r="AZ204" s="220">
        <v>0</v>
      </c>
      <c r="BA204" s="220">
        <v>0</v>
      </c>
      <c r="BB204" s="220">
        <v>0</v>
      </c>
      <c r="BC204" s="220">
        <v>0</v>
      </c>
      <c r="BD204" s="220">
        <v>0</v>
      </c>
      <c r="BE204" s="220">
        <v>0</v>
      </c>
      <c r="BF204" s="221">
        <f aca="true" t="shared" si="63" ref="BF204:BF211">SUM(E204:BE204)</f>
        <v>0</v>
      </c>
      <c r="BG204" s="222"/>
    </row>
    <row r="205" spans="1:62" s="233" customFormat="1" ht="19.5" customHeight="1" hidden="1">
      <c r="A205" s="345"/>
      <c r="B205" s="223"/>
      <c r="C205" s="241">
        <f>C127</f>
        <v>0</v>
      </c>
      <c r="D205" s="224" t="s">
        <v>126</v>
      </c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0"/>
      <c r="X205" s="220"/>
      <c r="Y205" s="224"/>
      <c r="Z205" s="224"/>
      <c r="AA205" s="224"/>
      <c r="AB205" s="224"/>
      <c r="AC205" s="224"/>
      <c r="AD205" s="224"/>
      <c r="AE205" s="224"/>
      <c r="AF205" s="224"/>
      <c r="AG205" s="224"/>
      <c r="AH205" s="224"/>
      <c r="AI205" s="224"/>
      <c r="AJ205" s="224"/>
      <c r="AK205" s="224"/>
      <c r="AL205" s="224"/>
      <c r="AM205" s="224"/>
      <c r="AN205" s="224"/>
      <c r="AO205" s="224"/>
      <c r="AP205" s="224"/>
      <c r="AQ205" s="224"/>
      <c r="AR205" s="224"/>
      <c r="AS205" s="224"/>
      <c r="AT205" s="224"/>
      <c r="AU205" s="224"/>
      <c r="AV205" s="224"/>
      <c r="AW205" s="220">
        <v>0</v>
      </c>
      <c r="AX205" s="220">
        <v>0</v>
      </c>
      <c r="AY205" s="220">
        <v>0</v>
      </c>
      <c r="AZ205" s="220">
        <v>0</v>
      </c>
      <c r="BA205" s="220">
        <v>0</v>
      </c>
      <c r="BB205" s="220">
        <v>0</v>
      </c>
      <c r="BC205" s="220">
        <v>0</v>
      </c>
      <c r="BD205" s="220">
        <v>0</v>
      </c>
      <c r="BE205" s="220">
        <v>0</v>
      </c>
      <c r="BF205" s="224">
        <f t="shared" si="63"/>
        <v>0</v>
      </c>
      <c r="BG205" s="255"/>
      <c r="BH205" s="216"/>
      <c r="BI205" s="234" t="s">
        <v>245</v>
      </c>
      <c r="BJ205" s="216"/>
    </row>
    <row r="206" spans="1:59" ht="19.5" customHeight="1" hidden="1">
      <c r="A206" s="345"/>
      <c r="B206" s="223" t="s">
        <v>25</v>
      </c>
      <c r="C206" s="241" t="str">
        <f>'[2]УП'!$B$23</f>
        <v>Физика</v>
      </c>
      <c r="D206" s="220" t="s">
        <v>125</v>
      </c>
      <c r="E206" s="220"/>
      <c r="F206" s="220"/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  <c r="AJ206" s="220"/>
      <c r="AK206" s="220"/>
      <c r="AL206" s="220"/>
      <c r="AM206" s="220"/>
      <c r="AN206" s="220"/>
      <c r="AO206" s="220"/>
      <c r="AP206" s="220"/>
      <c r="AQ206" s="220"/>
      <c r="AR206" s="220"/>
      <c r="AS206" s="220"/>
      <c r="AT206" s="220"/>
      <c r="AU206" s="220"/>
      <c r="AV206" s="220"/>
      <c r="AW206" s="220">
        <v>0</v>
      </c>
      <c r="AX206" s="220">
        <v>0</v>
      </c>
      <c r="AY206" s="220">
        <v>0</v>
      </c>
      <c r="AZ206" s="220">
        <v>0</v>
      </c>
      <c r="BA206" s="220">
        <v>0</v>
      </c>
      <c r="BB206" s="220">
        <v>0</v>
      </c>
      <c r="BC206" s="220">
        <v>0</v>
      </c>
      <c r="BD206" s="220">
        <v>0</v>
      </c>
      <c r="BE206" s="220">
        <v>0</v>
      </c>
      <c r="BF206" s="221">
        <f t="shared" si="63"/>
        <v>0</v>
      </c>
      <c r="BG206" s="222"/>
    </row>
    <row r="207" spans="1:60" s="233" customFormat="1" ht="19.5" customHeight="1" hidden="1">
      <c r="A207" s="345"/>
      <c r="B207" s="223"/>
      <c r="C207" s="241">
        <f>C129</f>
        <v>0</v>
      </c>
      <c r="D207" s="224" t="s">
        <v>126</v>
      </c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0"/>
      <c r="X207" s="220"/>
      <c r="Y207" s="224"/>
      <c r="Z207" s="224"/>
      <c r="AA207" s="224"/>
      <c r="AB207" s="224"/>
      <c r="AC207" s="224"/>
      <c r="AD207" s="224"/>
      <c r="AE207" s="224"/>
      <c r="AF207" s="224"/>
      <c r="AG207" s="224"/>
      <c r="AH207" s="224"/>
      <c r="AI207" s="224"/>
      <c r="AJ207" s="224"/>
      <c r="AK207" s="224"/>
      <c r="AL207" s="224"/>
      <c r="AM207" s="224"/>
      <c r="AN207" s="224"/>
      <c r="AO207" s="224"/>
      <c r="AP207" s="224"/>
      <c r="AQ207" s="224"/>
      <c r="AR207" s="224"/>
      <c r="AS207" s="224"/>
      <c r="AT207" s="224"/>
      <c r="AU207" s="224"/>
      <c r="AV207" s="224"/>
      <c r="AW207" s="220">
        <v>0</v>
      </c>
      <c r="AX207" s="220">
        <v>0</v>
      </c>
      <c r="AY207" s="220">
        <v>0</v>
      </c>
      <c r="AZ207" s="220">
        <v>0</v>
      </c>
      <c r="BA207" s="220">
        <v>0</v>
      </c>
      <c r="BB207" s="220">
        <v>0</v>
      </c>
      <c r="BC207" s="220">
        <v>0</v>
      </c>
      <c r="BD207" s="220">
        <v>0</v>
      </c>
      <c r="BE207" s="220">
        <v>0</v>
      </c>
      <c r="BF207" s="224">
        <f t="shared" si="63"/>
        <v>0</v>
      </c>
      <c r="BG207" s="255"/>
      <c r="BH207" s="216"/>
    </row>
    <row r="208" spans="1:60" s="233" customFormat="1" ht="19.5" customHeight="1" hidden="1">
      <c r="A208" s="345"/>
      <c r="B208" s="223" t="s">
        <v>26</v>
      </c>
      <c r="C208" s="241" t="str">
        <f>'[2]УП'!$B$24</f>
        <v>Информатика и ИКТ</v>
      </c>
      <c r="D208" s="220" t="s">
        <v>125</v>
      </c>
      <c r="E208" s="220"/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4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  <c r="AJ208" s="220"/>
      <c r="AK208" s="220"/>
      <c r="AL208" s="220"/>
      <c r="AM208" s="220"/>
      <c r="AN208" s="220"/>
      <c r="AO208" s="220"/>
      <c r="AP208" s="220"/>
      <c r="AQ208" s="220"/>
      <c r="AR208" s="220"/>
      <c r="AS208" s="220"/>
      <c r="AT208" s="220"/>
      <c r="AU208" s="220"/>
      <c r="AV208" s="258"/>
      <c r="AW208" s="220">
        <v>0</v>
      </c>
      <c r="AX208" s="220">
        <v>0</v>
      </c>
      <c r="AY208" s="220">
        <v>0</v>
      </c>
      <c r="AZ208" s="220">
        <v>0</v>
      </c>
      <c r="BA208" s="220">
        <v>0</v>
      </c>
      <c r="BB208" s="220">
        <v>0</v>
      </c>
      <c r="BC208" s="220">
        <v>0</v>
      </c>
      <c r="BD208" s="220">
        <v>0</v>
      </c>
      <c r="BE208" s="220">
        <v>0</v>
      </c>
      <c r="BF208" s="221">
        <f t="shared" si="63"/>
        <v>0</v>
      </c>
      <c r="BG208" s="255"/>
      <c r="BH208" s="216"/>
    </row>
    <row r="209" spans="1:60" s="233" customFormat="1" ht="19.5" customHeight="1" hidden="1">
      <c r="A209" s="345"/>
      <c r="B209" s="223"/>
      <c r="C209" s="241">
        <f>C131</f>
        <v>0</v>
      </c>
      <c r="D209" s="224" t="s">
        <v>126</v>
      </c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0"/>
      <c r="X209" s="220"/>
      <c r="Y209" s="224"/>
      <c r="Z209" s="224"/>
      <c r="AA209" s="224"/>
      <c r="AB209" s="224"/>
      <c r="AC209" s="224"/>
      <c r="AD209" s="224"/>
      <c r="AE209" s="224"/>
      <c r="AF209" s="224"/>
      <c r="AG209" s="224"/>
      <c r="AH209" s="224"/>
      <c r="AI209" s="224"/>
      <c r="AJ209" s="224"/>
      <c r="AK209" s="224"/>
      <c r="AL209" s="224"/>
      <c r="AM209" s="224"/>
      <c r="AN209" s="224"/>
      <c r="AO209" s="224"/>
      <c r="AP209" s="224"/>
      <c r="AQ209" s="224"/>
      <c r="AR209" s="224"/>
      <c r="AS209" s="224"/>
      <c r="AT209" s="224"/>
      <c r="AU209" s="224"/>
      <c r="AV209" s="224"/>
      <c r="AW209" s="220">
        <v>0</v>
      </c>
      <c r="AX209" s="220">
        <v>0</v>
      </c>
      <c r="AY209" s="220">
        <v>0</v>
      </c>
      <c r="AZ209" s="220">
        <v>0</v>
      </c>
      <c r="BA209" s="220">
        <v>0</v>
      </c>
      <c r="BB209" s="220">
        <v>0</v>
      </c>
      <c r="BC209" s="220">
        <v>0</v>
      </c>
      <c r="BD209" s="220">
        <v>0</v>
      </c>
      <c r="BE209" s="220">
        <v>0</v>
      </c>
      <c r="BF209" s="224">
        <f t="shared" si="63"/>
        <v>0</v>
      </c>
      <c r="BG209" s="255"/>
      <c r="BH209" s="216"/>
    </row>
    <row r="210" spans="1:59" ht="19.5" customHeight="1" hidden="1">
      <c r="A210" s="345"/>
      <c r="B210" s="223" t="s">
        <v>26</v>
      </c>
      <c r="C210" s="241" t="str">
        <f>C132</f>
        <v>Профессиональный цикл </v>
      </c>
      <c r="D210" s="220" t="s">
        <v>125</v>
      </c>
      <c r="E210" s="220"/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  <c r="AJ210" s="220"/>
      <c r="AK210" s="220"/>
      <c r="AL210" s="220"/>
      <c r="AM210" s="220"/>
      <c r="AN210" s="220"/>
      <c r="AO210" s="220"/>
      <c r="AP210" s="220"/>
      <c r="AQ210" s="220"/>
      <c r="AR210" s="220"/>
      <c r="AS210" s="220"/>
      <c r="AT210" s="220"/>
      <c r="AU210" s="220"/>
      <c r="AV210" s="220"/>
      <c r="AW210" s="220">
        <v>0</v>
      </c>
      <c r="AX210" s="220">
        <v>0</v>
      </c>
      <c r="AY210" s="220">
        <v>0</v>
      </c>
      <c r="AZ210" s="220">
        <v>0</v>
      </c>
      <c r="BA210" s="220">
        <v>0</v>
      </c>
      <c r="BB210" s="220">
        <v>0</v>
      </c>
      <c r="BC210" s="220">
        <v>0</v>
      </c>
      <c r="BD210" s="220">
        <v>0</v>
      </c>
      <c r="BE210" s="220">
        <v>0</v>
      </c>
      <c r="BF210" s="221">
        <f t="shared" si="63"/>
        <v>0</v>
      </c>
      <c r="BG210" s="222"/>
    </row>
    <row r="211" spans="1:59" s="233" customFormat="1" ht="19.5" customHeight="1" hidden="1">
      <c r="A211" s="345"/>
      <c r="B211" s="223"/>
      <c r="C211" s="255"/>
      <c r="D211" s="224" t="s">
        <v>126</v>
      </c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0">
        <v>0</v>
      </c>
      <c r="X211" s="220">
        <v>0</v>
      </c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4"/>
      <c r="AI211" s="224">
        <v>1</v>
      </c>
      <c r="AJ211" s="224"/>
      <c r="AK211" s="224"/>
      <c r="AL211" s="224"/>
      <c r="AM211" s="224"/>
      <c r="AN211" s="224"/>
      <c r="AO211" s="224"/>
      <c r="AP211" s="224"/>
      <c r="AQ211" s="224"/>
      <c r="AR211" s="224"/>
      <c r="AS211" s="224"/>
      <c r="AT211" s="224"/>
      <c r="AU211" s="224"/>
      <c r="AV211" s="224"/>
      <c r="AW211" s="220">
        <v>0</v>
      </c>
      <c r="AX211" s="220">
        <v>0</v>
      </c>
      <c r="AY211" s="220">
        <v>0</v>
      </c>
      <c r="AZ211" s="220">
        <v>0</v>
      </c>
      <c r="BA211" s="220">
        <v>0</v>
      </c>
      <c r="BB211" s="220">
        <v>0</v>
      </c>
      <c r="BC211" s="220">
        <v>0</v>
      </c>
      <c r="BD211" s="220">
        <v>0</v>
      </c>
      <c r="BE211" s="220">
        <v>0</v>
      </c>
      <c r="BF211" s="224">
        <f t="shared" si="63"/>
        <v>1</v>
      </c>
      <c r="BG211" s="222"/>
    </row>
    <row r="212" spans="1:59" ht="16.5" customHeight="1" hidden="1">
      <c r="A212" s="345"/>
      <c r="B212" s="342" t="s">
        <v>142</v>
      </c>
      <c r="C212" s="342"/>
      <c r="D212" s="220"/>
      <c r="E212" s="220">
        <f>E180+E217</f>
        <v>0</v>
      </c>
      <c r="F212" s="220">
        <f aca="true" t="shared" si="64" ref="F212:AV212">F180+F217</f>
        <v>0</v>
      </c>
      <c r="G212" s="220">
        <f t="shared" si="64"/>
        <v>0</v>
      </c>
      <c r="H212" s="220">
        <f t="shared" si="64"/>
        <v>0</v>
      </c>
      <c r="I212" s="220">
        <f t="shared" si="64"/>
        <v>0</v>
      </c>
      <c r="J212" s="220">
        <f t="shared" si="64"/>
        <v>0</v>
      </c>
      <c r="K212" s="220">
        <f t="shared" si="64"/>
        <v>0</v>
      </c>
      <c r="L212" s="220">
        <f t="shared" si="64"/>
        <v>0</v>
      </c>
      <c r="M212" s="220">
        <f t="shared" si="64"/>
        <v>0</v>
      </c>
      <c r="N212" s="220">
        <f t="shared" si="64"/>
        <v>0</v>
      </c>
      <c r="O212" s="220">
        <f t="shared" si="64"/>
        <v>0</v>
      </c>
      <c r="P212" s="220">
        <f t="shared" si="64"/>
        <v>0</v>
      </c>
      <c r="Q212" s="220">
        <f t="shared" si="64"/>
        <v>0</v>
      </c>
      <c r="R212" s="220">
        <f t="shared" si="64"/>
        <v>0</v>
      </c>
      <c r="S212" s="220">
        <f t="shared" si="64"/>
        <v>0</v>
      </c>
      <c r="T212" s="220">
        <f t="shared" si="64"/>
        <v>0</v>
      </c>
      <c r="U212" s="220">
        <f t="shared" si="64"/>
        <v>0</v>
      </c>
      <c r="V212" s="220">
        <f t="shared" si="64"/>
        <v>0</v>
      </c>
      <c r="W212" s="220">
        <f t="shared" si="64"/>
        <v>0</v>
      </c>
      <c r="X212" s="220">
        <f t="shared" si="64"/>
        <v>0</v>
      </c>
      <c r="Y212" s="220">
        <f t="shared" si="64"/>
        <v>0</v>
      </c>
      <c r="Z212" s="220">
        <f t="shared" si="64"/>
        <v>0</v>
      </c>
      <c r="AA212" s="220">
        <f t="shared" si="64"/>
        <v>0</v>
      </c>
      <c r="AB212" s="220">
        <f t="shared" si="64"/>
        <v>0</v>
      </c>
      <c r="AC212" s="220">
        <f t="shared" si="64"/>
        <v>0</v>
      </c>
      <c r="AD212" s="220">
        <f t="shared" si="64"/>
        <v>0</v>
      </c>
      <c r="AE212" s="220">
        <f t="shared" si="64"/>
        <v>0</v>
      </c>
      <c r="AF212" s="220">
        <f t="shared" si="64"/>
        <v>0</v>
      </c>
      <c r="AG212" s="220">
        <f t="shared" si="64"/>
        <v>0</v>
      </c>
      <c r="AH212" s="220">
        <f t="shared" si="64"/>
        <v>0</v>
      </c>
      <c r="AI212" s="220">
        <f t="shared" si="64"/>
        <v>0</v>
      </c>
      <c r="AJ212" s="220">
        <f t="shared" si="64"/>
        <v>0</v>
      </c>
      <c r="AK212" s="220">
        <f t="shared" si="64"/>
        <v>0</v>
      </c>
      <c r="AL212" s="220">
        <f t="shared" si="64"/>
        <v>0</v>
      </c>
      <c r="AM212" s="220">
        <f t="shared" si="64"/>
        <v>0</v>
      </c>
      <c r="AN212" s="220">
        <f t="shared" si="64"/>
        <v>0</v>
      </c>
      <c r="AO212" s="220">
        <f t="shared" si="64"/>
        <v>0</v>
      </c>
      <c r="AP212" s="220">
        <f t="shared" si="64"/>
        <v>0</v>
      </c>
      <c r="AQ212" s="220">
        <f t="shared" si="64"/>
        <v>0</v>
      </c>
      <c r="AR212" s="220">
        <f t="shared" si="64"/>
        <v>0</v>
      </c>
      <c r="AS212" s="220">
        <f t="shared" si="64"/>
        <v>0</v>
      </c>
      <c r="AT212" s="220">
        <f t="shared" si="64"/>
        <v>0</v>
      </c>
      <c r="AU212" s="220">
        <f t="shared" si="64"/>
        <v>0</v>
      </c>
      <c r="AV212" s="220">
        <f t="shared" si="64"/>
        <v>0</v>
      </c>
      <c r="AW212" s="220">
        <f aca="true" t="shared" si="65" ref="AW212:BF212">AW180</f>
        <v>0</v>
      </c>
      <c r="AX212" s="220">
        <f t="shared" si="65"/>
        <v>0</v>
      </c>
      <c r="AY212" s="220">
        <f t="shared" si="65"/>
        <v>0</v>
      </c>
      <c r="AZ212" s="220">
        <f t="shared" si="65"/>
        <v>0</v>
      </c>
      <c r="BA212" s="220">
        <f t="shared" si="65"/>
        <v>0</v>
      </c>
      <c r="BB212" s="220">
        <f t="shared" si="65"/>
        <v>0</v>
      </c>
      <c r="BC212" s="220">
        <f t="shared" si="65"/>
        <v>0</v>
      </c>
      <c r="BD212" s="220">
        <f t="shared" si="65"/>
        <v>0</v>
      </c>
      <c r="BE212" s="220">
        <f t="shared" si="65"/>
        <v>0</v>
      </c>
      <c r="BF212" s="220">
        <f t="shared" si="65"/>
        <v>0</v>
      </c>
      <c r="BG212" s="222"/>
    </row>
    <row r="213" spans="1:59" ht="15.75" customHeight="1" hidden="1">
      <c r="A213" s="345"/>
      <c r="B213" s="346" t="s">
        <v>143</v>
      </c>
      <c r="C213" s="346"/>
      <c r="D213" s="220"/>
      <c r="E213" s="220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0"/>
      <c r="AW213" s="220"/>
      <c r="AX213" s="220"/>
      <c r="AY213" s="220"/>
      <c r="AZ213" s="220"/>
      <c r="BA213" s="220"/>
      <c r="BB213" s="220"/>
      <c r="BC213" s="220"/>
      <c r="BD213" s="220"/>
      <c r="BE213" s="220"/>
      <c r="BF213" s="220"/>
      <c r="BG213" s="222"/>
    </row>
    <row r="214" spans="1:59" ht="32.25" customHeight="1" hidden="1">
      <c r="A214" s="345"/>
      <c r="B214" s="347" t="s">
        <v>144</v>
      </c>
      <c r="C214" s="347"/>
      <c r="D214" s="236"/>
      <c r="E214" s="220">
        <f>E181+E218</f>
        <v>0</v>
      </c>
      <c r="F214" s="220">
        <f aca="true" t="shared" si="66" ref="F214:AV214">F181+F218</f>
        <v>0</v>
      </c>
      <c r="G214" s="220">
        <f t="shared" si="66"/>
        <v>0</v>
      </c>
      <c r="H214" s="220">
        <f t="shared" si="66"/>
        <v>0</v>
      </c>
      <c r="I214" s="220">
        <f t="shared" si="66"/>
        <v>0</v>
      </c>
      <c r="J214" s="220">
        <f t="shared" si="66"/>
        <v>0</v>
      </c>
      <c r="K214" s="220">
        <f t="shared" si="66"/>
        <v>0</v>
      </c>
      <c r="L214" s="220">
        <f t="shared" si="66"/>
        <v>0</v>
      </c>
      <c r="M214" s="220">
        <f t="shared" si="66"/>
        <v>0</v>
      </c>
      <c r="N214" s="220">
        <f t="shared" si="66"/>
        <v>0</v>
      </c>
      <c r="O214" s="220">
        <f t="shared" si="66"/>
        <v>0</v>
      </c>
      <c r="P214" s="220">
        <f t="shared" si="66"/>
        <v>0</v>
      </c>
      <c r="Q214" s="220">
        <f t="shared" si="66"/>
        <v>0</v>
      </c>
      <c r="R214" s="220">
        <f t="shared" si="66"/>
        <v>0</v>
      </c>
      <c r="S214" s="220">
        <f t="shared" si="66"/>
        <v>0</v>
      </c>
      <c r="T214" s="220">
        <f t="shared" si="66"/>
        <v>0</v>
      </c>
      <c r="U214" s="220">
        <f t="shared" si="66"/>
        <v>0</v>
      </c>
      <c r="V214" s="220">
        <f t="shared" si="66"/>
        <v>0</v>
      </c>
      <c r="W214" s="220">
        <f t="shared" si="66"/>
        <v>0</v>
      </c>
      <c r="X214" s="220">
        <f t="shared" si="66"/>
        <v>0</v>
      </c>
      <c r="Y214" s="220">
        <f t="shared" si="66"/>
        <v>0</v>
      </c>
      <c r="Z214" s="220">
        <f t="shared" si="66"/>
        <v>0</v>
      </c>
      <c r="AA214" s="220">
        <f t="shared" si="66"/>
        <v>0</v>
      </c>
      <c r="AB214" s="220">
        <f t="shared" si="66"/>
        <v>0</v>
      </c>
      <c r="AC214" s="220">
        <f t="shared" si="66"/>
        <v>0</v>
      </c>
      <c r="AD214" s="220">
        <f t="shared" si="66"/>
        <v>0</v>
      </c>
      <c r="AE214" s="220">
        <f t="shared" si="66"/>
        <v>0</v>
      </c>
      <c r="AF214" s="220">
        <f t="shared" si="66"/>
        <v>0</v>
      </c>
      <c r="AG214" s="220">
        <f t="shared" si="66"/>
        <v>0</v>
      </c>
      <c r="AH214" s="220">
        <f t="shared" si="66"/>
        <v>0</v>
      </c>
      <c r="AI214" s="220">
        <f t="shared" si="66"/>
        <v>1</v>
      </c>
      <c r="AJ214" s="220">
        <f t="shared" si="66"/>
        <v>0</v>
      </c>
      <c r="AK214" s="220">
        <f t="shared" si="66"/>
        <v>0</v>
      </c>
      <c r="AL214" s="220">
        <f t="shared" si="66"/>
        <v>0</v>
      </c>
      <c r="AM214" s="220">
        <f t="shared" si="66"/>
        <v>0</v>
      </c>
      <c r="AN214" s="220">
        <f t="shared" si="66"/>
        <v>0</v>
      </c>
      <c r="AO214" s="220">
        <f t="shared" si="66"/>
        <v>0</v>
      </c>
      <c r="AP214" s="220">
        <f t="shared" si="66"/>
        <v>0</v>
      </c>
      <c r="AQ214" s="220">
        <f t="shared" si="66"/>
        <v>0</v>
      </c>
      <c r="AR214" s="220">
        <f t="shared" si="66"/>
        <v>0</v>
      </c>
      <c r="AS214" s="220">
        <f t="shared" si="66"/>
        <v>0</v>
      </c>
      <c r="AT214" s="220">
        <f t="shared" si="66"/>
        <v>0</v>
      </c>
      <c r="AU214" s="220">
        <f t="shared" si="66"/>
        <v>0</v>
      </c>
      <c r="AV214" s="220">
        <f t="shared" si="66"/>
        <v>0</v>
      </c>
      <c r="AW214" s="220">
        <f aca="true" t="shared" si="67" ref="AW214:BF214">AW181</f>
        <v>0</v>
      </c>
      <c r="AX214" s="220">
        <f t="shared" si="67"/>
        <v>0</v>
      </c>
      <c r="AY214" s="220">
        <f t="shared" si="67"/>
        <v>0</v>
      </c>
      <c r="AZ214" s="220">
        <f t="shared" si="67"/>
        <v>0</v>
      </c>
      <c r="BA214" s="220">
        <f t="shared" si="67"/>
        <v>0</v>
      </c>
      <c r="BB214" s="220">
        <f t="shared" si="67"/>
        <v>0</v>
      </c>
      <c r="BC214" s="220">
        <f t="shared" si="67"/>
        <v>0</v>
      </c>
      <c r="BD214" s="220">
        <f t="shared" si="67"/>
        <v>0</v>
      </c>
      <c r="BE214" s="220">
        <f t="shared" si="67"/>
        <v>0</v>
      </c>
      <c r="BF214" s="220">
        <f t="shared" si="67"/>
        <v>1</v>
      </c>
      <c r="BG214" s="222"/>
    </row>
    <row r="215" spans="1:59" ht="16.5" customHeight="1" hidden="1">
      <c r="A215" s="345"/>
      <c r="B215" s="347" t="s">
        <v>145</v>
      </c>
      <c r="C215" s="347"/>
      <c r="D215" s="236"/>
      <c r="E215" s="220">
        <f>E212+E214</f>
        <v>0</v>
      </c>
      <c r="F215" s="220">
        <f aca="true" t="shared" si="68" ref="F215:BF215">F212+F214</f>
        <v>0</v>
      </c>
      <c r="G215" s="220">
        <f t="shared" si="68"/>
        <v>0</v>
      </c>
      <c r="H215" s="220">
        <f t="shared" si="68"/>
        <v>0</v>
      </c>
      <c r="I215" s="220">
        <f t="shared" si="68"/>
        <v>0</v>
      </c>
      <c r="J215" s="220">
        <f t="shared" si="68"/>
        <v>0</v>
      </c>
      <c r="K215" s="220">
        <f t="shared" si="68"/>
        <v>0</v>
      </c>
      <c r="L215" s="220">
        <f t="shared" si="68"/>
        <v>0</v>
      </c>
      <c r="M215" s="220">
        <f t="shared" si="68"/>
        <v>0</v>
      </c>
      <c r="N215" s="220">
        <f t="shared" si="68"/>
        <v>0</v>
      </c>
      <c r="O215" s="220">
        <f t="shared" si="68"/>
        <v>0</v>
      </c>
      <c r="P215" s="220">
        <f t="shared" si="68"/>
        <v>0</v>
      </c>
      <c r="Q215" s="220">
        <f t="shared" si="68"/>
        <v>0</v>
      </c>
      <c r="R215" s="220">
        <f t="shared" si="68"/>
        <v>0</v>
      </c>
      <c r="S215" s="220">
        <f t="shared" si="68"/>
        <v>0</v>
      </c>
      <c r="T215" s="220">
        <f t="shared" si="68"/>
        <v>0</v>
      </c>
      <c r="U215" s="220">
        <f t="shared" si="68"/>
        <v>0</v>
      </c>
      <c r="V215" s="220">
        <f t="shared" si="68"/>
        <v>0</v>
      </c>
      <c r="W215" s="220">
        <f t="shared" si="68"/>
        <v>0</v>
      </c>
      <c r="X215" s="220">
        <f t="shared" si="68"/>
        <v>0</v>
      </c>
      <c r="Y215" s="220">
        <f t="shared" si="68"/>
        <v>0</v>
      </c>
      <c r="Z215" s="220">
        <f t="shared" si="68"/>
        <v>0</v>
      </c>
      <c r="AA215" s="220">
        <f t="shared" si="68"/>
        <v>0</v>
      </c>
      <c r="AB215" s="220">
        <f t="shared" si="68"/>
        <v>0</v>
      </c>
      <c r="AC215" s="220">
        <f t="shared" si="68"/>
        <v>0</v>
      </c>
      <c r="AD215" s="220">
        <f t="shared" si="68"/>
        <v>0</v>
      </c>
      <c r="AE215" s="220">
        <f t="shared" si="68"/>
        <v>0</v>
      </c>
      <c r="AF215" s="220">
        <f t="shared" si="68"/>
        <v>0</v>
      </c>
      <c r="AG215" s="220">
        <f t="shared" si="68"/>
        <v>0</v>
      </c>
      <c r="AH215" s="220">
        <f t="shared" si="68"/>
        <v>0</v>
      </c>
      <c r="AI215" s="220">
        <f t="shared" si="68"/>
        <v>1</v>
      </c>
      <c r="AJ215" s="220">
        <f t="shared" si="68"/>
        <v>0</v>
      </c>
      <c r="AK215" s="220">
        <f t="shared" si="68"/>
        <v>0</v>
      </c>
      <c r="AL215" s="220">
        <f t="shared" si="68"/>
        <v>0</v>
      </c>
      <c r="AM215" s="220">
        <f t="shared" si="68"/>
        <v>0</v>
      </c>
      <c r="AN215" s="220">
        <f t="shared" si="68"/>
        <v>0</v>
      </c>
      <c r="AO215" s="220">
        <f t="shared" si="68"/>
        <v>0</v>
      </c>
      <c r="AP215" s="220">
        <f t="shared" si="68"/>
        <v>0</v>
      </c>
      <c r="AQ215" s="220">
        <f t="shared" si="68"/>
        <v>0</v>
      </c>
      <c r="AR215" s="220">
        <f t="shared" si="68"/>
        <v>0</v>
      </c>
      <c r="AS215" s="220">
        <f t="shared" si="68"/>
        <v>0</v>
      </c>
      <c r="AT215" s="220">
        <f t="shared" si="68"/>
        <v>0</v>
      </c>
      <c r="AU215" s="220">
        <f t="shared" si="68"/>
        <v>0</v>
      </c>
      <c r="AV215" s="220">
        <f t="shared" si="68"/>
        <v>0</v>
      </c>
      <c r="AW215" s="220">
        <f t="shared" si="68"/>
        <v>0</v>
      </c>
      <c r="AX215" s="220">
        <f t="shared" si="68"/>
        <v>0</v>
      </c>
      <c r="AY215" s="220">
        <f t="shared" si="68"/>
        <v>0</v>
      </c>
      <c r="AZ215" s="220">
        <f t="shared" si="68"/>
        <v>0</v>
      </c>
      <c r="BA215" s="220">
        <f t="shared" si="68"/>
        <v>0</v>
      </c>
      <c r="BB215" s="220">
        <f t="shared" si="68"/>
        <v>0</v>
      </c>
      <c r="BC215" s="220">
        <f t="shared" si="68"/>
        <v>0</v>
      </c>
      <c r="BD215" s="220">
        <f t="shared" si="68"/>
        <v>0</v>
      </c>
      <c r="BE215" s="220">
        <f t="shared" si="68"/>
        <v>0</v>
      </c>
      <c r="BF215" s="220">
        <f t="shared" si="68"/>
        <v>1</v>
      </c>
      <c r="BG215" s="222"/>
    </row>
    <row r="216" spans="1:59" ht="12.75" hidden="1">
      <c r="A216" s="222"/>
      <c r="B216" s="222"/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222"/>
      <c r="AG216" s="222"/>
      <c r="AH216" s="222"/>
      <c r="AI216" s="222"/>
      <c r="AJ216" s="222"/>
      <c r="AK216" s="222"/>
      <c r="AL216" s="222"/>
      <c r="AM216" s="222"/>
      <c r="AN216" s="222"/>
      <c r="AO216" s="222"/>
      <c r="AP216" s="222"/>
      <c r="AQ216" s="222"/>
      <c r="AR216" s="222"/>
      <c r="AS216" s="222"/>
      <c r="AT216" s="222"/>
      <c r="AU216" s="222"/>
      <c r="AV216" s="222"/>
      <c r="AW216" s="222"/>
      <c r="AX216" s="222"/>
      <c r="AY216" s="222"/>
      <c r="AZ216" s="222"/>
      <c r="BA216" s="222"/>
      <c r="BB216" s="222"/>
      <c r="BC216" s="222"/>
      <c r="BD216" s="222"/>
      <c r="BE216" s="222"/>
      <c r="BF216" s="237"/>
      <c r="BG216" s="222"/>
    </row>
    <row r="217" spans="1:59" ht="12.75">
      <c r="A217" s="336" t="s">
        <v>159</v>
      </c>
      <c r="B217" s="220" t="s">
        <v>135</v>
      </c>
      <c r="C217" s="220" t="s">
        <v>136</v>
      </c>
      <c r="D217" s="220"/>
      <c r="E217" s="220">
        <f>E219+E221+E223+E225+E227+E229+E231</f>
        <v>0</v>
      </c>
      <c r="F217" s="220">
        <f aca="true" t="shared" si="69" ref="F217:BF218">F219+F221+F223+F225+F227+F229+F231</f>
        <v>0</v>
      </c>
      <c r="G217" s="220">
        <f t="shared" si="69"/>
        <v>0</v>
      </c>
      <c r="H217" s="220">
        <f t="shared" si="69"/>
        <v>0</v>
      </c>
      <c r="I217" s="220">
        <f t="shared" si="69"/>
        <v>0</v>
      </c>
      <c r="J217" s="220">
        <f t="shared" si="69"/>
        <v>0</v>
      </c>
      <c r="K217" s="220">
        <f t="shared" si="69"/>
        <v>0</v>
      </c>
      <c r="L217" s="220">
        <f t="shared" si="69"/>
        <v>0</v>
      </c>
      <c r="M217" s="220">
        <f t="shared" si="69"/>
        <v>0</v>
      </c>
      <c r="N217" s="220">
        <f t="shared" si="69"/>
        <v>0</v>
      </c>
      <c r="O217" s="220">
        <f t="shared" si="69"/>
        <v>0</v>
      </c>
      <c r="P217" s="220">
        <f t="shared" si="69"/>
        <v>0</v>
      </c>
      <c r="Q217" s="220">
        <f t="shared" si="69"/>
        <v>0</v>
      </c>
      <c r="R217" s="220">
        <f t="shared" si="69"/>
        <v>0</v>
      </c>
      <c r="S217" s="220">
        <f t="shared" si="69"/>
        <v>0</v>
      </c>
      <c r="T217" s="220">
        <f t="shared" si="69"/>
        <v>0</v>
      </c>
      <c r="U217" s="220">
        <f t="shared" si="69"/>
        <v>0</v>
      </c>
      <c r="V217" s="220">
        <f t="shared" si="69"/>
        <v>0</v>
      </c>
      <c r="W217" s="220">
        <f t="shared" si="69"/>
        <v>0</v>
      </c>
      <c r="X217" s="220">
        <f t="shared" si="69"/>
        <v>0</v>
      </c>
      <c r="Y217" s="220">
        <f t="shared" si="69"/>
        <v>0</v>
      </c>
      <c r="Z217" s="220">
        <f t="shared" si="69"/>
        <v>0</v>
      </c>
      <c r="AA217" s="220">
        <f t="shared" si="69"/>
        <v>0</v>
      </c>
      <c r="AB217" s="220">
        <f t="shared" si="69"/>
        <v>0</v>
      </c>
      <c r="AC217" s="220">
        <f t="shared" si="69"/>
        <v>0</v>
      </c>
      <c r="AD217" s="220">
        <f t="shared" si="69"/>
        <v>0</v>
      </c>
      <c r="AE217" s="220">
        <f t="shared" si="69"/>
        <v>0</v>
      </c>
      <c r="AF217" s="220">
        <f t="shared" si="69"/>
        <v>0</v>
      </c>
      <c r="AG217" s="220">
        <f t="shared" si="69"/>
        <v>0</v>
      </c>
      <c r="AH217" s="220">
        <f t="shared" si="69"/>
        <v>0</v>
      </c>
      <c r="AI217" s="220">
        <f t="shared" si="69"/>
        <v>0</v>
      </c>
      <c r="AJ217" s="220">
        <f t="shared" si="69"/>
        <v>0</v>
      </c>
      <c r="AK217" s="220">
        <f t="shared" si="69"/>
        <v>0</v>
      </c>
      <c r="AL217" s="220">
        <f t="shared" si="69"/>
        <v>0</v>
      </c>
      <c r="AM217" s="220">
        <f t="shared" si="69"/>
        <v>0</v>
      </c>
      <c r="AN217" s="220">
        <f t="shared" si="69"/>
        <v>0</v>
      </c>
      <c r="AO217" s="220">
        <f t="shared" si="69"/>
        <v>0</v>
      </c>
      <c r="AP217" s="220">
        <f t="shared" si="69"/>
        <v>0</v>
      </c>
      <c r="AQ217" s="220">
        <f t="shared" si="69"/>
        <v>0</v>
      </c>
      <c r="AR217" s="220">
        <f t="shared" si="69"/>
        <v>0</v>
      </c>
      <c r="AS217" s="220">
        <f t="shared" si="69"/>
        <v>0</v>
      </c>
      <c r="AT217" s="220">
        <f t="shared" si="69"/>
        <v>0</v>
      </c>
      <c r="AU217" s="220">
        <f t="shared" si="69"/>
        <v>0</v>
      </c>
      <c r="AV217" s="220">
        <f t="shared" si="69"/>
        <v>0</v>
      </c>
      <c r="AW217" s="220">
        <f t="shared" si="69"/>
        <v>0</v>
      </c>
      <c r="AX217" s="220">
        <f t="shared" si="69"/>
        <v>0</v>
      </c>
      <c r="AY217" s="220">
        <f t="shared" si="69"/>
        <v>0</v>
      </c>
      <c r="AZ217" s="220">
        <f t="shared" si="69"/>
        <v>0</v>
      </c>
      <c r="BA217" s="220">
        <f t="shared" si="69"/>
        <v>0</v>
      </c>
      <c r="BB217" s="220">
        <f t="shared" si="69"/>
        <v>0</v>
      </c>
      <c r="BC217" s="220">
        <f t="shared" si="69"/>
        <v>0</v>
      </c>
      <c r="BD217" s="220">
        <f t="shared" si="69"/>
        <v>0</v>
      </c>
      <c r="BE217" s="220">
        <f t="shared" si="69"/>
        <v>0</v>
      </c>
      <c r="BF217" s="220">
        <f t="shared" si="69"/>
        <v>0</v>
      </c>
      <c r="BG217" s="222"/>
    </row>
    <row r="218" spans="1:59" ht="13.5">
      <c r="A218" s="337"/>
      <c r="B218" s="220"/>
      <c r="C218" s="238" t="s">
        <v>137</v>
      </c>
      <c r="D218" s="224"/>
      <c r="E218" s="220">
        <f>E220+E222+E224+E226+E228+E230+E232</f>
        <v>0</v>
      </c>
      <c r="F218" s="220">
        <f t="shared" si="69"/>
        <v>0</v>
      </c>
      <c r="G218" s="220">
        <f t="shared" si="69"/>
        <v>0</v>
      </c>
      <c r="H218" s="220">
        <f t="shared" si="69"/>
        <v>0</v>
      </c>
      <c r="I218" s="220">
        <f t="shared" si="69"/>
        <v>0</v>
      </c>
      <c r="J218" s="220">
        <f t="shared" si="69"/>
        <v>0</v>
      </c>
      <c r="K218" s="220">
        <f t="shared" si="69"/>
        <v>0</v>
      </c>
      <c r="L218" s="220">
        <f t="shared" si="69"/>
        <v>0</v>
      </c>
      <c r="M218" s="220">
        <f t="shared" si="69"/>
        <v>0</v>
      </c>
      <c r="N218" s="220">
        <f t="shared" si="69"/>
        <v>0</v>
      </c>
      <c r="O218" s="220">
        <f t="shared" si="69"/>
        <v>0</v>
      </c>
      <c r="P218" s="220">
        <f t="shared" si="69"/>
        <v>0</v>
      </c>
      <c r="Q218" s="220">
        <f t="shared" si="69"/>
        <v>0</v>
      </c>
      <c r="R218" s="220">
        <f t="shared" si="69"/>
        <v>0</v>
      </c>
      <c r="S218" s="220">
        <f t="shared" si="69"/>
        <v>0</v>
      </c>
      <c r="T218" s="220">
        <f t="shared" si="69"/>
        <v>0</v>
      </c>
      <c r="U218" s="220">
        <f t="shared" si="69"/>
        <v>0</v>
      </c>
      <c r="V218" s="220">
        <f t="shared" si="69"/>
        <v>0</v>
      </c>
      <c r="W218" s="220">
        <f t="shared" si="69"/>
        <v>0</v>
      </c>
      <c r="X218" s="220">
        <f t="shared" si="69"/>
        <v>0</v>
      </c>
      <c r="Y218" s="220">
        <f t="shared" si="69"/>
        <v>0</v>
      </c>
      <c r="Z218" s="220">
        <f t="shared" si="69"/>
        <v>0</v>
      </c>
      <c r="AA218" s="220">
        <f t="shared" si="69"/>
        <v>0</v>
      </c>
      <c r="AB218" s="220">
        <f t="shared" si="69"/>
        <v>0</v>
      </c>
      <c r="AC218" s="220">
        <f t="shared" si="69"/>
        <v>0</v>
      </c>
      <c r="AD218" s="220">
        <f t="shared" si="69"/>
        <v>0</v>
      </c>
      <c r="AE218" s="220">
        <f t="shared" si="69"/>
        <v>0</v>
      </c>
      <c r="AF218" s="220">
        <f t="shared" si="69"/>
        <v>0</v>
      </c>
      <c r="AG218" s="220">
        <f t="shared" si="69"/>
        <v>0</v>
      </c>
      <c r="AH218" s="220">
        <f t="shared" si="69"/>
        <v>0</v>
      </c>
      <c r="AI218" s="220">
        <f t="shared" si="69"/>
        <v>0</v>
      </c>
      <c r="AJ218" s="220">
        <f t="shared" si="69"/>
        <v>0</v>
      </c>
      <c r="AK218" s="220">
        <f t="shared" si="69"/>
        <v>0</v>
      </c>
      <c r="AL218" s="220">
        <f t="shared" si="69"/>
        <v>0</v>
      </c>
      <c r="AM218" s="220">
        <f t="shared" si="69"/>
        <v>0</v>
      </c>
      <c r="AN218" s="220">
        <f t="shared" si="69"/>
        <v>0</v>
      </c>
      <c r="AO218" s="220">
        <f t="shared" si="69"/>
        <v>0</v>
      </c>
      <c r="AP218" s="220">
        <f t="shared" si="69"/>
        <v>0</v>
      </c>
      <c r="AQ218" s="220">
        <f t="shared" si="69"/>
        <v>0</v>
      </c>
      <c r="AR218" s="220">
        <f t="shared" si="69"/>
        <v>0</v>
      </c>
      <c r="AS218" s="220">
        <f t="shared" si="69"/>
        <v>0</v>
      </c>
      <c r="AT218" s="220">
        <f t="shared" si="69"/>
        <v>0</v>
      </c>
      <c r="AU218" s="220">
        <f t="shared" si="69"/>
        <v>0</v>
      </c>
      <c r="AV218" s="220">
        <f t="shared" si="69"/>
        <v>0</v>
      </c>
      <c r="AW218" s="220">
        <f t="shared" si="69"/>
        <v>0</v>
      </c>
      <c r="AX218" s="220">
        <f t="shared" si="69"/>
        <v>0</v>
      </c>
      <c r="AY218" s="220">
        <f t="shared" si="69"/>
        <v>0</v>
      </c>
      <c r="AZ218" s="220">
        <f t="shared" si="69"/>
        <v>0</v>
      </c>
      <c r="BA218" s="220">
        <f t="shared" si="69"/>
        <v>0</v>
      </c>
      <c r="BB218" s="220">
        <f t="shared" si="69"/>
        <v>0</v>
      </c>
      <c r="BC218" s="220">
        <f t="shared" si="69"/>
        <v>0</v>
      </c>
      <c r="BD218" s="220">
        <f t="shared" si="69"/>
        <v>0</v>
      </c>
      <c r="BE218" s="220">
        <f t="shared" si="69"/>
        <v>0</v>
      </c>
      <c r="BF218" s="220">
        <f t="shared" si="69"/>
        <v>0</v>
      </c>
      <c r="BG218" s="222"/>
    </row>
    <row r="219" spans="1:59" ht="15" customHeight="1" hidden="1">
      <c r="A219" s="337"/>
      <c r="B219" s="223" t="s">
        <v>138</v>
      </c>
      <c r="C219" s="239" t="s">
        <v>175</v>
      </c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  <c r="AJ219" s="220"/>
      <c r="AK219" s="220"/>
      <c r="AL219" s="220"/>
      <c r="AM219" s="220"/>
      <c r="AN219" s="220"/>
      <c r="AO219" s="220"/>
      <c r="AP219" s="220"/>
      <c r="AQ219" s="220"/>
      <c r="AR219" s="220"/>
      <c r="AS219" s="220"/>
      <c r="AT219" s="220"/>
      <c r="AU219" s="220"/>
      <c r="AV219" s="220"/>
      <c r="AW219" s="220">
        <v>0</v>
      </c>
      <c r="AX219" s="220">
        <v>0</v>
      </c>
      <c r="AY219" s="220">
        <v>0</v>
      </c>
      <c r="AZ219" s="220">
        <v>0</v>
      </c>
      <c r="BA219" s="220">
        <v>0</v>
      </c>
      <c r="BB219" s="220">
        <v>0</v>
      </c>
      <c r="BC219" s="220">
        <v>0</v>
      </c>
      <c r="BD219" s="220">
        <v>0</v>
      </c>
      <c r="BE219" s="220">
        <v>0</v>
      </c>
      <c r="BF219" s="221">
        <f>SUM(E219:BE219)</f>
        <v>0</v>
      </c>
      <c r="BG219" s="222"/>
    </row>
    <row r="220" spans="1:59" ht="12.75" customHeight="1" hidden="1">
      <c r="A220" s="337"/>
      <c r="B220" s="223"/>
      <c r="C220" s="222"/>
      <c r="D220" s="224"/>
      <c r="E220" s="220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  <c r="AJ220" s="220"/>
      <c r="AK220" s="220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0"/>
      <c r="AW220" s="220"/>
      <c r="AX220" s="220"/>
      <c r="AY220" s="220"/>
      <c r="AZ220" s="220"/>
      <c r="BA220" s="220"/>
      <c r="BB220" s="220"/>
      <c r="BC220" s="220"/>
      <c r="BD220" s="220"/>
      <c r="BE220" s="220"/>
      <c r="BF220" s="221">
        <f>SUM(E220:BE220)</f>
        <v>0</v>
      </c>
      <c r="BG220" s="222"/>
    </row>
    <row r="221" spans="1:59" ht="15" customHeight="1" hidden="1">
      <c r="A221" s="337"/>
      <c r="B221" s="223" t="s">
        <v>147</v>
      </c>
      <c r="C221" s="240" t="s">
        <v>176</v>
      </c>
      <c r="D221" s="220"/>
      <c r="E221" s="220"/>
      <c r="F221" s="220"/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  <c r="AJ221" s="220"/>
      <c r="AK221" s="220"/>
      <c r="AL221" s="220"/>
      <c r="AM221" s="220"/>
      <c r="AN221" s="220"/>
      <c r="AO221" s="220"/>
      <c r="AP221" s="220"/>
      <c r="AQ221" s="220"/>
      <c r="AR221" s="220"/>
      <c r="AS221" s="220"/>
      <c r="AT221" s="220"/>
      <c r="AU221" s="220"/>
      <c r="AV221" s="220"/>
      <c r="AW221" s="220">
        <v>0</v>
      </c>
      <c r="AX221" s="220">
        <v>0</v>
      </c>
      <c r="AY221" s="220">
        <v>0</v>
      </c>
      <c r="AZ221" s="220">
        <v>0</v>
      </c>
      <c r="BA221" s="220">
        <v>0</v>
      </c>
      <c r="BB221" s="220">
        <v>0</v>
      </c>
      <c r="BC221" s="220">
        <v>0</v>
      </c>
      <c r="BD221" s="220">
        <v>0</v>
      </c>
      <c r="BE221" s="220">
        <v>0</v>
      </c>
      <c r="BF221" s="224">
        <f>SUM(E221:BE221)</f>
        <v>0</v>
      </c>
      <c r="BG221" s="222"/>
    </row>
    <row r="222" spans="1:59" ht="12.75" customHeight="1" hidden="1">
      <c r="A222" s="337"/>
      <c r="B222" s="222"/>
      <c r="C222" s="222"/>
      <c r="D222" s="224"/>
      <c r="E222" s="220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  <c r="AJ222" s="220"/>
      <c r="AK222" s="220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0"/>
      <c r="AW222" s="220">
        <v>0</v>
      </c>
      <c r="AX222" s="220">
        <v>0</v>
      </c>
      <c r="AY222" s="220">
        <v>0</v>
      </c>
      <c r="AZ222" s="220">
        <v>0</v>
      </c>
      <c r="BA222" s="220">
        <v>0</v>
      </c>
      <c r="BB222" s="220">
        <v>0</v>
      </c>
      <c r="BC222" s="220">
        <v>0</v>
      </c>
      <c r="BD222" s="220">
        <v>0</v>
      </c>
      <c r="BE222" s="220">
        <v>0</v>
      </c>
      <c r="BF222" s="221">
        <f aca="true" t="shared" si="70" ref="BF222:BF232">SUM(E222:BE222)</f>
        <v>0</v>
      </c>
      <c r="BG222" s="222"/>
    </row>
    <row r="223" spans="1:59" ht="15" customHeight="1" hidden="1">
      <c r="A223" s="337"/>
      <c r="B223" s="223" t="s">
        <v>148</v>
      </c>
      <c r="C223" s="239" t="s">
        <v>177</v>
      </c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0"/>
      <c r="AW223" s="220">
        <v>0</v>
      </c>
      <c r="AX223" s="220">
        <v>0</v>
      </c>
      <c r="AY223" s="220">
        <v>0</v>
      </c>
      <c r="AZ223" s="220">
        <v>0</v>
      </c>
      <c r="BA223" s="220">
        <v>0</v>
      </c>
      <c r="BB223" s="220">
        <v>0</v>
      </c>
      <c r="BC223" s="220">
        <v>0</v>
      </c>
      <c r="BD223" s="220">
        <v>0</v>
      </c>
      <c r="BE223" s="220">
        <v>0</v>
      </c>
      <c r="BF223" s="224">
        <f t="shared" si="70"/>
        <v>0</v>
      </c>
      <c r="BG223" s="222"/>
    </row>
    <row r="224" spans="1:59" ht="12.75" customHeight="1" hidden="1">
      <c r="A224" s="337"/>
      <c r="B224" s="222"/>
      <c r="C224" s="222"/>
      <c r="D224" s="224"/>
      <c r="E224" s="220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220"/>
      <c r="AK224" s="220"/>
      <c r="AL224" s="220"/>
      <c r="AM224" s="220"/>
      <c r="AN224" s="220"/>
      <c r="AO224" s="220"/>
      <c r="AP224" s="220"/>
      <c r="AQ224" s="220"/>
      <c r="AR224" s="220"/>
      <c r="AS224" s="220"/>
      <c r="AT224" s="220"/>
      <c r="AU224" s="220"/>
      <c r="AV224" s="220"/>
      <c r="AW224" s="220">
        <v>0</v>
      </c>
      <c r="AX224" s="220">
        <v>0</v>
      </c>
      <c r="AY224" s="220">
        <v>0</v>
      </c>
      <c r="AZ224" s="220">
        <v>0</v>
      </c>
      <c r="BA224" s="220">
        <v>0</v>
      </c>
      <c r="BB224" s="220">
        <v>0</v>
      </c>
      <c r="BC224" s="220">
        <v>0</v>
      </c>
      <c r="BD224" s="220">
        <v>0</v>
      </c>
      <c r="BE224" s="220">
        <v>0</v>
      </c>
      <c r="BF224" s="221">
        <f t="shared" si="70"/>
        <v>0</v>
      </c>
      <c r="BG224" s="222"/>
    </row>
    <row r="225" spans="1:59" ht="15" customHeight="1" hidden="1">
      <c r="A225" s="337"/>
      <c r="B225" s="241" t="s">
        <v>149</v>
      </c>
      <c r="C225" s="242" t="s">
        <v>178</v>
      </c>
      <c r="D225" s="220"/>
      <c r="E225" s="220"/>
      <c r="F225" s="220"/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  <c r="AJ225" s="220"/>
      <c r="AK225" s="220"/>
      <c r="AL225" s="220"/>
      <c r="AM225" s="220"/>
      <c r="AN225" s="220"/>
      <c r="AO225" s="220"/>
      <c r="AP225" s="220"/>
      <c r="AQ225" s="220"/>
      <c r="AR225" s="220"/>
      <c r="AS225" s="220"/>
      <c r="AT225" s="220"/>
      <c r="AU225" s="220"/>
      <c r="AV225" s="220"/>
      <c r="AW225" s="220">
        <v>0</v>
      </c>
      <c r="AX225" s="220">
        <v>0</v>
      </c>
      <c r="AY225" s="220">
        <v>0</v>
      </c>
      <c r="AZ225" s="220">
        <v>0</v>
      </c>
      <c r="BA225" s="220">
        <v>0</v>
      </c>
      <c r="BB225" s="220">
        <v>0</v>
      </c>
      <c r="BC225" s="220">
        <v>0</v>
      </c>
      <c r="BD225" s="220">
        <v>0</v>
      </c>
      <c r="BE225" s="220">
        <v>0</v>
      </c>
      <c r="BF225" s="224">
        <f t="shared" si="70"/>
        <v>0</v>
      </c>
      <c r="BG225" s="222"/>
    </row>
    <row r="226" spans="1:59" ht="12.75" customHeight="1" hidden="1">
      <c r="A226" s="337"/>
      <c r="B226" s="222"/>
      <c r="C226" s="222"/>
      <c r="D226" s="224"/>
      <c r="E226" s="220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0"/>
      <c r="AW226" s="220">
        <v>0</v>
      </c>
      <c r="AX226" s="220">
        <v>0</v>
      </c>
      <c r="AY226" s="220">
        <v>0</v>
      </c>
      <c r="AZ226" s="220">
        <v>0</v>
      </c>
      <c r="BA226" s="220">
        <v>0</v>
      </c>
      <c r="BB226" s="220">
        <v>0</v>
      </c>
      <c r="BC226" s="220">
        <v>0</v>
      </c>
      <c r="BD226" s="220">
        <v>0</v>
      </c>
      <c r="BE226" s="220">
        <v>0</v>
      </c>
      <c r="BF226" s="221">
        <f t="shared" si="70"/>
        <v>0</v>
      </c>
      <c r="BG226" s="222"/>
    </row>
    <row r="227" spans="1:59" ht="15" customHeight="1" hidden="1">
      <c r="A227" s="337"/>
      <c r="B227" s="223" t="s">
        <v>150</v>
      </c>
      <c r="C227" s="239" t="s">
        <v>179</v>
      </c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  <c r="AJ227" s="220"/>
      <c r="AK227" s="220"/>
      <c r="AL227" s="220"/>
      <c r="AM227" s="220"/>
      <c r="AN227" s="220"/>
      <c r="AO227" s="220"/>
      <c r="AP227" s="220"/>
      <c r="AQ227" s="220"/>
      <c r="AR227" s="220"/>
      <c r="AS227" s="220"/>
      <c r="AT227" s="220"/>
      <c r="AU227" s="220"/>
      <c r="AV227" s="220"/>
      <c r="AW227" s="220">
        <v>0</v>
      </c>
      <c r="AX227" s="220">
        <v>0</v>
      </c>
      <c r="AY227" s="220">
        <v>0</v>
      </c>
      <c r="AZ227" s="220">
        <v>0</v>
      </c>
      <c r="BA227" s="220">
        <v>0</v>
      </c>
      <c r="BB227" s="220">
        <v>0</v>
      </c>
      <c r="BC227" s="220">
        <v>0</v>
      </c>
      <c r="BD227" s="220">
        <v>0</v>
      </c>
      <c r="BE227" s="220">
        <v>0</v>
      </c>
      <c r="BF227" s="224">
        <f t="shared" si="70"/>
        <v>0</v>
      </c>
      <c r="BG227" s="222"/>
    </row>
    <row r="228" spans="1:59" ht="12.75" customHeight="1" hidden="1">
      <c r="A228" s="337"/>
      <c r="B228" s="220"/>
      <c r="C228" s="222"/>
      <c r="D228" s="224"/>
      <c r="E228" s="220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  <c r="AJ228" s="220"/>
      <c r="AK228" s="220"/>
      <c r="AL228" s="220"/>
      <c r="AM228" s="220"/>
      <c r="AN228" s="220"/>
      <c r="AO228" s="220"/>
      <c r="AP228" s="220"/>
      <c r="AQ228" s="220"/>
      <c r="AR228" s="220"/>
      <c r="AS228" s="220"/>
      <c r="AT228" s="220"/>
      <c r="AU228" s="220"/>
      <c r="AV228" s="220"/>
      <c r="AW228" s="220">
        <v>0</v>
      </c>
      <c r="AX228" s="220">
        <v>0</v>
      </c>
      <c r="AY228" s="220">
        <v>0</v>
      </c>
      <c r="AZ228" s="220">
        <v>0</v>
      </c>
      <c r="BA228" s="220">
        <v>0</v>
      </c>
      <c r="BB228" s="220">
        <v>0</v>
      </c>
      <c r="BC228" s="220">
        <v>0</v>
      </c>
      <c r="BD228" s="220">
        <v>0</v>
      </c>
      <c r="BE228" s="220">
        <v>0</v>
      </c>
      <c r="BF228" s="221">
        <f t="shared" si="70"/>
        <v>0</v>
      </c>
      <c r="BG228" s="222"/>
    </row>
    <row r="229" spans="1:59" ht="15" customHeight="1" hidden="1">
      <c r="A229" s="337"/>
      <c r="B229" s="223" t="s">
        <v>151</v>
      </c>
      <c r="C229" s="239" t="s">
        <v>180</v>
      </c>
      <c r="D229" s="220"/>
      <c r="E229" s="220"/>
      <c r="F229" s="220"/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  <c r="AJ229" s="220"/>
      <c r="AK229" s="220"/>
      <c r="AL229" s="220"/>
      <c r="AM229" s="220"/>
      <c r="AN229" s="220"/>
      <c r="AO229" s="220"/>
      <c r="AP229" s="220"/>
      <c r="AQ229" s="220"/>
      <c r="AR229" s="220"/>
      <c r="AS229" s="220"/>
      <c r="AT229" s="220"/>
      <c r="AU229" s="220"/>
      <c r="AV229" s="220"/>
      <c r="AW229" s="220">
        <v>0</v>
      </c>
      <c r="AX229" s="220">
        <v>0</v>
      </c>
      <c r="AY229" s="220">
        <v>0</v>
      </c>
      <c r="AZ229" s="220">
        <v>0</v>
      </c>
      <c r="BA229" s="220">
        <v>0</v>
      </c>
      <c r="BB229" s="220">
        <v>0</v>
      </c>
      <c r="BC229" s="220">
        <v>0</v>
      </c>
      <c r="BD229" s="220">
        <v>0</v>
      </c>
      <c r="BE229" s="220">
        <v>0</v>
      </c>
      <c r="BF229" s="224">
        <f t="shared" si="70"/>
        <v>0</v>
      </c>
      <c r="BG229" s="222"/>
    </row>
    <row r="230" spans="1:59" ht="12.75" customHeight="1" hidden="1">
      <c r="A230" s="337"/>
      <c r="B230" s="220"/>
      <c r="C230" s="222"/>
      <c r="D230" s="224"/>
      <c r="E230" s="220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  <c r="AJ230" s="220"/>
      <c r="AK230" s="220"/>
      <c r="AL230" s="220"/>
      <c r="AM230" s="220"/>
      <c r="AN230" s="220"/>
      <c r="AO230" s="220"/>
      <c r="AP230" s="220"/>
      <c r="AQ230" s="220"/>
      <c r="AR230" s="220"/>
      <c r="AS230" s="220"/>
      <c r="AT230" s="220"/>
      <c r="AU230" s="220"/>
      <c r="AV230" s="220"/>
      <c r="AW230" s="220"/>
      <c r="AX230" s="220"/>
      <c r="AY230" s="220"/>
      <c r="AZ230" s="220"/>
      <c r="BA230" s="220"/>
      <c r="BB230" s="220"/>
      <c r="BC230" s="220"/>
      <c r="BD230" s="220"/>
      <c r="BE230" s="220"/>
      <c r="BF230" s="221">
        <f t="shared" si="70"/>
        <v>0</v>
      </c>
      <c r="BG230" s="222"/>
    </row>
    <row r="231" spans="1:59" ht="12.75" customHeight="1" hidden="1">
      <c r="A231" s="337"/>
      <c r="B231" s="223" t="s">
        <v>247</v>
      </c>
      <c r="C231" s="243" t="s">
        <v>31</v>
      </c>
      <c r="D231" s="220"/>
      <c r="E231" s="220"/>
      <c r="F231" s="220"/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  <c r="AJ231" s="220"/>
      <c r="AK231" s="220"/>
      <c r="AL231" s="220"/>
      <c r="AM231" s="220"/>
      <c r="AN231" s="220"/>
      <c r="AO231" s="220"/>
      <c r="AP231" s="220"/>
      <c r="AQ231" s="220"/>
      <c r="AR231" s="220"/>
      <c r="AS231" s="220"/>
      <c r="AT231" s="220"/>
      <c r="AU231" s="220"/>
      <c r="AV231" s="220"/>
      <c r="AW231" s="220"/>
      <c r="AX231" s="220"/>
      <c r="AY231" s="220"/>
      <c r="AZ231" s="220"/>
      <c r="BA231" s="220"/>
      <c r="BB231" s="220"/>
      <c r="BC231" s="220"/>
      <c r="BD231" s="220"/>
      <c r="BE231" s="220"/>
      <c r="BF231" s="224">
        <f t="shared" si="70"/>
        <v>0</v>
      </c>
      <c r="BG231" s="222"/>
    </row>
    <row r="232" spans="1:59" ht="12.75" customHeight="1" hidden="1">
      <c r="A232" s="337"/>
      <c r="B232" s="222"/>
      <c r="C232" s="222"/>
      <c r="D232" s="224"/>
      <c r="E232" s="220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0"/>
      <c r="AK232" s="220"/>
      <c r="AL232" s="220"/>
      <c r="AM232" s="220"/>
      <c r="AN232" s="220"/>
      <c r="AO232" s="220"/>
      <c r="AP232" s="220"/>
      <c r="AQ232" s="220"/>
      <c r="AR232" s="220"/>
      <c r="AS232" s="220"/>
      <c r="AT232" s="220"/>
      <c r="AU232" s="220"/>
      <c r="AV232" s="220"/>
      <c r="AW232" s="220">
        <v>0</v>
      </c>
      <c r="AX232" s="220">
        <v>0</v>
      </c>
      <c r="AY232" s="220">
        <v>0</v>
      </c>
      <c r="AZ232" s="220">
        <v>0</v>
      </c>
      <c r="BA232" s="220">
        <v>0</v>
      </c>
      <c r="BB232" s="220">
        <v>0</v>
      </c>
      <c r="BC232" s="220">
        <v>0</v>
      </c>
      <c r="BD232" s="220">
        <v>0</v>
      </c>
      <c r="BE232" s="220">
        <v>0</v>
      </c>
      <c r="BF232" s="221">
        <f t="shared" si="70"/>
        <v>0</v>
      </c>
      <c r="BG232" s="222"/>
    </row>
    <row r="233" spans="1:59" ht="12.75">
      <c r="A233" s="337"/>
      <c r="B233" s="220" t="s">
        <v>32</v>
      </c>
      <c r="C233" s="220" t="s">
        <v>139</v>
      </c>
      <c r="D233" s="220"/>
      <c r="E233" s="220"/>
      <c r="F233" s="220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  <c r="AJ233" s="220"/>
      <c r="AK233" s="220"/>
      <c r="AL233" s="220"/>
      <c r="AM233" s="220"/>
      <c r="AN233" s="220"/>
      <c r="AO233" s="220"/>
      <c r="AP233" s="220"/>
      <c r="AQ233" s="220"/>
      <c r="AR233" s="220"/>
      <c r="AS233" s="220"/>
      <c r="AT233" s="220"/>
      <c r="AU233" s="220"/>
      <c r="AV233" s="220"/>
      <c r="AW233" s="220"/>
      <c r="AX233" s="220"/>
      <c r="AY233" s="220"/>
      <c r="AZ233" s="220"/>
      <c r="BA233" s="220"/>
      <c r="BB233" s="220"/>
      <c r="BC233" s="220"/>
      <c r="BD233" s="220"/>
      <c r="BE233" s="220"/>
      <c r="BF233" s="221"/>
      <c r="BG233" s="222"/>
    </row>
    <row r="234" spans="1:59" ht="20.25" customHeight="1">
      <c r="A234" s="337"/>
      <c r="B234" s="220"/>
      <c r="C234" s="238" t="s">
        <v>137</v>
      </c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  <c r="AJ234" s="220"/>
      <c r="AK234" s="220"/>
      <c r="AL234" s="220"/>
      <c r="AM234" s="220"/>
      <c r="AN234" s="220"/>
      <c r="AO234" s="220"/>
      <c r="AP234" s="220"/>
      <c r="AQ234" s="220"/>
      <c r="AR234" s="220"/>
      <c r="AS234" s="220"/>
      <c r="AT234" s="220"/>
      <c r="AU234" s="220"/>
      <c r="AV234" s="220"/>
      <c r="AW234" s="220"/>
      <c r="AX234" s="220"/>
      <c r="AY234" s="220"/>
      <c r="AZ234" s="220"/>
      <c r="BA234" s="220"/>
      <c r="BB234" s="220"/>
      <c r="BC234" s="220"/>
      <c r="BD234" s="220"/>
      <c r="BE234" s="220"/>
      <c r="BF234" s="221"/>
      <c r="BG234" s="222"/>
    </row>
    <row r="235" spans="1:59" ht="12.75" hidden="1">
      <c r="A235" s="337"/>
      <c r="D235" s="220"/>
      <c r="E235" s="220">
        <f>E237+E243+E251+E259</f>
        <v>0</v>
      </c>
      <c r="F235" s="220" t="e">
        <f aca="true" t="shared" si="71" ref="F235:BE235">F237+F243+F251+F259</f>
        <v>#VALUE!</v>
      </c>
      <c r="G235" s="220">
        <f t="shared" si="71"/>
        <v>0</v>
      </c>
      <c r="H235" s="220">
        <f t="shared" si="71"/>
        <v>0</v>
      </c>
      <c r="I235" s="220">
        <f t="shared" si="71"/>
        <v>0</v>
      </c>
      <c r="J235" s="220">
        <f t="shared" si="71"/>
        <v>0</v>
      </c>
      <c r="K235" s="220">
        <f t="shared" si="71"/>
        <v>0</v>
      </c>
      <c r="L235" s="220">
        <f t="shared" si="71"/>
        <v>0</v>
      </c>
      <c r="M235" s="220">
        <f t="shared" si="71"/>
        <v>0</v>
      </c>
      <c r="N235" s="220">
        <f t="shared" si="71"/>
        <v>0</v>
      </c>
      <c r="O235" s="220">
        <f t="shared" si="71"/>
        <v>0</v>
      </c>
      <c r="P235" s="220">
        <f t="shared" si="71"/>
        <v>0</v>
      </c>
      <c r="Q235" s="220" t="e">
        <f t="shared" si="71"/>
        <v>#VALUE!</v>
      </c>
      <c r="R235" s="220">
        <f t="shared" si="71"/>
        <v>0</v>
      </c>
      <c r="S235" s="220">
        <f t="shared" si="71"/>
        <v>0</v>
      </c>
      <c r="T235" s="220">
        <f t="shared" si="71"/>
        <v>0</v>
      </c>
      <c r="U235" s="220">
        <f t="shared" si="71"/>
        <v>0</v>
      </c>
      <c r="V235" s="220">
        <f t="shared" si="71"/>
        <v>0</v>
      </c>
      <c r="W235" s="220">
        <f t="shared" si="71"/>
        <v>0</v>
      </c>
      <c r="X235" s="220">
        <f t="shared" si="71"/>
        <v>0</v>
      </c>
      <c r="Y235" s="220">
        <f t="shared" si="71"/>
        <v>0</v>
      </c>
      <c r="Z235" s="220">
        <f t="shared" si="71"/>
        <v>0</v>
      </c>
      <c r="AA235" s="220">
        <f t="shared" si="71"/>
        <v>0</v>
      </c>
      <c r="AB235" s="220">
        <f t="shared" si="71"/>
        <v>0</v>
      </c>
      <c r="AC235" s="220">
        <f t="shared" si="71"/>
        <v>0</v>
      </c>
      <c r="AD235" s="220">
        <f t="shared" si="71"/>
        <v>0</v>
      </c>
      <c r="AE235" s="220">
        <f t="shared" si="71"/>
        <v>0</v>
      </c>
      <c r="AF235" s="220">
        <f t="shared" si="71"/>
        <v>0</v>
      </c>
      <c r="AG235" s="220">
        <f t="shared" si="71"/>
        <v>0</v>
      </c>
      <c r="AH235" s="220">
        <f t="shared" si="71"/>
        <v>0</v>
      </c>
      <c r="AI235" s="220">
        <f t="shared" si="71"/>
        <v>0</v>
      </c>
      <c r="AJ235" s="220">
        <f t="shared" si="71"/>
        <v>0</v>
      </c>
      <c r="AK235" s="220">
        <f t="shared" si="71"/>
        <v>0</v>
      </c>
      <c r="AL235" s="220">
        <f t="shared" si="71"/>
        <v>0</v>
      </c>
      <c r="AM235" s="220">
        <f t="shared" si="71"/>
        <v>0</v>
      </c>
      <c r="AN235" s="220">
        <f t="shared" si="71"/>
        <v>0</v>
      </c>
      <c r="AO235" s="220">
        <f t="shared" si="71"/>
        <v>0</v>
      </c>
      <c r="AP235" s="220">
        <f t="shared" si="71"/>
        <v>0</v>
      </c>
      <c r="AQ235" s="220">
        <f t="shared" si="71"/>
        <v>0</v>
      </c>
      <c r="AR235" s="220">
        <f t="shared" si="71"/>
        <v>0</v>
      </c>
      <c r="AS235" s="220">
        <f t="shared" si="71"/>
        <v>0</v>
      </c>
      <c r="AT235" s="220">
        <f t="shared" si="71"/>
        <v>0</v>
      </c>
      <c r="AU235" s="220">
        <f t="shared" si="71"/>
        <v>0</v>
      </c>
      <c r="AV235" s="220">
        <f t="shared" si="71"/>
        <v>0</v>
      </c>
      <c r="AW235" s="220">
        <f t="shared" si="71"/>
        <v>0</v>
      </c>
      <c r="AX235" s="220">
        <f t="shared" si="71"/>
        <v>0</v>
      </c>
      <c r="AY235" s="220">
        <f t="shared" si="71"/>
        <v>0</v>
      </c>
      <c r="AZ235" s="220">
        <f t="shared" si="71"/>
        <v>0</v>
      </c>
      <c r="BA235" s="220">
        <f t="shared" si="71"/>
        <v>0</v>
      </c>
      <c r="BB235" s="220">
        <f t="shared" si="71"/>
        <v>0</v>
      </c>
      <c r="BC235" s="220">
        <f t="shared" si="71"/>
        <v>0</v>
      </c>
      <c r="BD235" s="220">
        <f t="shared" si="71"/>
        <v>0</v>
      </c>
      <c r="BE235" s="220">
        <f t="shared" si="71"/>
        <v>0</v>
      </c>
      <c r="BF235" s="220">
        <f>BF237+BF243+BF251+BF259</f>
        <v>0</v>
      </c>
      <c r="BG235" s="222"/>
    </row>
    <row r="236" spans="1:59" ht="12.75">
      <c r="A236" s="337"/>
      <c r="B236" s="220" t="s">
        <v>140</v>
      </c>
      <c r="C236" s="220" t="s">
        <v>141</v>
      </c>
      <c r="D236" s="220"/>
      <c r="E236" s="220">
        <f aca="true" t="shared" si="72" ref="E236:BF236">E238</f>
        <v>0</v>
      </c>
      <c r="F236" s="220">
        <f t="shared" si="72"/>
        <v>0</v>
      </c>
      <c r="G236" s="220">
        <f t="shared" si="72"/>
        <v>0</v>
      </c>
      <c r="H236" s="220">
        <f t="shared" si="72"/>
        <v>0</v>
      </c>
      <c r="I236" s="220">
        <f t="shared" si="72"/>
        <v>0</v>
      </c>
      <c r="J236" s="220">
        <f t="shared" si="72"/>
        <v>0</v>
      </c>
      <c r="K236" s="220">
        <f t="shared" si="72"/>
        <v>0</v>
      </c>
      <c r="L236" s="220">
        <f t="shared" si="72"/>
        <v>0</v>
      </c>
      <c r="M236" s="220">
        <f t="shared" si="72"/>
        <v>0</v>
      </c>
      <c r="N236" s="220">
        <f t="shared" si="72"/>
        <v>0</v>
      </c>
      <c r="O236" s="220">
        <f t="shared" si="72"/>
        <v>0</v>
      </c>
      <c r="P236" s="220">
        <f t="shared" si="72"/>
        <v>0</v>
      </c>
      <c r="Q236" s="220">
        <f t="shared" si="72"/>
        <v>0</v>
      </c>
      <c r="R236" s="220">
        <f t="shared" si="72"/>
        <v>0</v>
      </c>
      <c r="S236" s="220">
        <f t="shared" si="72"/>
        <v>0</v>
      </c>
      <c r="T236" s="220">
        <f t="shared" si="72"/>
        <v>0</v>
      </c>
      <c r="U236" s="220">
        <f t="shared" si="72"/>
        <v>0</v>
      </c>
      <c r="V236" s="220">
        <f t="shared" si="72"/>
        <v>0</v>
      </c>
      <c r="W236" s="220">
        <f t="shared" si="72"/>
        <v>0</v>
      </c>
      <c r="X236" s="220">
        <f t="shared" si="72"/>
        <v>0</v>
      </c>
      <c r="Y236" s="220">
        <f t="shared" si="72"/>
        <v>0</v>
      </c>
      <c r="Z236" s="220">
        <f t="shared" si="72"/>
        <v>0</v>
      </c>
      <c r="AA236" s="220">
        <f t="shared" si="72"/>
        <v>0</v>
      </c>
      <c r="AB236" s="220">
        <f t="shared" si="72"/>
        <v>0</v>
      </c>
      <c r="AC236" s="220">
        <f t="shared" si="72"/>
        <v>0</v>
      </c>
      <c r="AD236" s="220">
        <f t="shared" si="72"/>
        <v>0</v>
      </c>
      <c r="AE236" s="220">
        <f t="shared" si="72"/>
        <v>0</v>
      </c>
      <c r="AF236" s="220">
        <f t="shared" si="72"/>
        <v>0</v>
      </c>
      <c r="AG236" s="220">
        <f t="shared" si="72"/>
        <v>0</v>
      </c>
      <c r="AH236" s="220">
        <f t="shared" si="72"/>
        <v>0</v>
      </c>
      <c r="AI236" s="220">
        <f t="shared" si="72"/>
        <v>0</v>
      </c>
      <c r="AJ236" s="220">
        <f t="shared" si="72"/>
        <v>0</v>
      </c>
      <c r="AK236" s="220">
        <f t="shared" si="72"/>
        <v>0</v>
      </c>
      <c r="AL236" s="220">
        <f t="shared" si="72"/>
        <v>0</v>
      </c>
      <c r="AM236" s="220">
        <f t="shared" si="72"/>
        <v>0</v>
      </c>
      <c r="AN236" s="220">
        <f t="shared" si="72"/>
        <v>0</v>
      </c>
      <c r="AO236" s="220">
        <f t="shared" si="72"/>
        <v>0</v>
      </c>
      <c r="AP236" s="220">
        <f t="shared" si="72"/>
        <v>0</v>
      </c>
      <c r="AQ236" s="220">
        <f t="shared" si="72"/>
        <v>0</v>
      </c>
      <c r="AR236" s="220">
        <f t="shared" si="72"/>
        <v>0</v>
      </c>
      <c r="AS236" s="220">
        <f t="shared" si="72"/>
        <v>0</v>
      </c>
      <c r="AT236" s="220">
        <f t="shared" si="72"/>
        <v>0</v>
      </c>
      <c r="AU236" s="220">
        <f t="shared" si="72"/>
        <v>0</v>
      </c>
      <c r="AV236" s="220">
        <f t="shared" si="72"/>
        <v>0</v>
      </c>
      <c r="AW236" s="220">
        <f t="shared" si="72"/>
        <v>0</v>
      </c>
      <c r="AX236" s="220">
        <f t="shared" si="72"/>
        <v>0</v>
      </c>
      <c r="AY236" s="220">
        <f t="shared" si="72"/>
        <v>0</v>
      </c>
      <c r="AZ236" s="220">
        <f t="shared" si="72"/>
        <v>0</v>
      </c>
      <c r="BA236" s="220">
        <f t="shared" si="72"/>
        <v>0</v>
      </c>
      <c r="BB236" s="220">
        <f t="shared" si="72"/>
        <v>0</v>
      </c>
      <c r="BC236" s="220">
        <f t="shared" si="72"/>
        <v>0</v>
      </c>
      <c r="BD236" s="220">
        <f t="shared" si="72"/>
        <v>0</v>
      </c>
      <c r="BE236" s="220">
        <f t="shared" si="72"/>
        <v>0</v>
      </c>
      <c r="BF236" s="220">
        <f t="shared" si="72"/>
        <v>0</v>
      </c>
      <c r="BG236" s="222"/>
    </row>
    <row r="237" spans="1:59" ht="12.75" customHeight="1" hidden="1">
      <c r="A237" s="337"/>
      <c r="B237" s="220" t="s">
        <v>152</v>
      </c>
      <c r="C237" s="241" t="s">
        <v>248</v>
      </c>
      <c r="D237" s="220"/>
      <c r="E237" s="220">
        <f aca="true" t="shared" si="73" ref="E237:BE237">E239+E241</f>
        <v>0</v>
      </c>
      <c r="F237" s="220">
        <f t="shared" si="73"/>
        <v>0</v>
      </c>
      <c r="G237" s="220">
        <f t="shared" si="73"/>
        <v>0</v>
      </c>
      <c r="H237" s="220">
        <f t="shared" si="73"/>
        <v>0</v>
      </c>
      <c r="I237" s="220">
        <f t="shared" si="73"/>
        <v>0</v>
      </c>
      <c r="J237" s="220">
        <f t="shared" si="73"/>
        <v>0</v>
      </c>
      <c r="K237" s="220">
        <f t="shared" si="73"/>
        <v>0</v>
      </c>
      <c r="L237" s="220">
        <f t="shared" si="73"/>
        <v>0</v>
      </c>
      <c r="M237" s="220">
        <f t="shared" si="73"/>
        <v>0</v>
      </c>
      <c r="N237" s="220">
        <f t="shared" si="73"/>
        <v>0</v>
      </c>
      <c r="O237" s="220">
        <f t="shared" si="73"/>
        <v>0</v>
      </c>
      <c r="P237" s="220">
        <f t="shared" si="73"/>
        <v>0</v>
      </c>
      <c r="Q237" s="220">
        <f t="shared" si="73"/>
        <v>0</v>
      </c>
      <c r="R237" s="220">
        <f t="shared" si="73"/>
        <v>0</v>
      </c>
      <c r="S237" s="220">
        <f t="shared" si="73"/>
        <v>0</v>
      </c>
      <c r="T237" s="220">
        <f t="shared" si="73"/>
        <v>0</v>
      </c>
      <c r="U237" s="220">
        <f t="shared" si="73"/>
        <v>0</v>
      </c>
      <c r="V237" s="220">
        <f t="shared" si="73"/>
        <v>0</v>
      </c>
      <c r="W237" s="220">
        <f t="shared" si="73"/>
        <v>0</v>
      </c>
      <c r="X237" s="220">
        <f t="shared" si="73"/>
        <v>0</v>
      </c>
      <c r="Y237" s="220">
        <f t="shared" si="73"/>
        <v>0</v>
      </c>
      <c r="Z237" s="220">
        <f t="shared" si="73"/>
        <v>0</v>
      </c>
      <c r="AA237" s="220">
        <f t="shared" si="73"/>
        <v>0</v>
      </c>
      <c r="AB237" s="220">
        <f t="shared" si="73"/>
        <v>0</v>
      </c>
      <c r="AC237" s="220">
        <f t="shared" si="73"/>
        <v>0</v>
      </c>
      <c r="AD237" s="220">
        <f t="shared" si="73"/>
        <v>0</v>
      </c>
      <c r="AE237" s="220">
        <f t="shared" si="73"/>
        <v>0</v>
      </c>
      <c r="AF237" s="220">
        <f t="shared" si="73"/>
        <v>0</v>
      </c>
      <c r="AG237" s="220">
        <f t="shared" si="73"/>
        <v>0</v>
      </c>
      <c r="AH237" s="220">
        <f t="shared" si="73"/>
        <v>0</v>
      </c>
      <c r="AI237" s="220">
        <f t="shared" si="73"/>
        <v>0</v>
      </c>
      <c r="AJ237" s="220">
        <f t="shared" si="73"/>
        <v>0</v>
      </c>
      <c r="AK237" s="220">
        <f t="shared" si="73"/>
        <v>0</v>
      </c>
      <c r="AL237" s="220">
        <f t="shared" si="73"/>
        <v>0</v>
      </c>
      <c r="AM237" s="220">
        <f t="shared" si="73"/>
        <v>0</v>
      </c>
      <c r="AN237" s="220">
        <f t="shared" si="73"/>
        <v>0</v>
      </c>
      <c r="AO237" s="220">
        <f t="shared" si="73"/>
        <v>0</v>
      </c>
      <c r="AP237" s="220">
        <f t="shared" si="73"/>
        <v>0</v>
      </c>
      <c r="AQ237" s="220">
        <f t="shared" si="73"/>
        <v>0</v>
      </c>
      <c r="AR237" s="220">
        <f t="shared" si="73"/>
        <v>0</v>
      </c>
      <c r="AS237" s="220">
        <f t="shared" si="73"/>
        <v>0</v>
      </c>
      <c r="AT237" s="220">
        <f t="shared" si="73"/>
        <v>0</v>
      </c>
      <c r="AU237" s="220">
        <f t="shared" si="73"/>
        <v>0</v>
      </c>
      <c r="AV237" s="220">
        <f t="shared" si="73"/>
        <v>0</v>
      </c>
      <c r="AW237" s="220">
        <f t="shared" si="73"/>
        <v>0</v>
      </c>
      <c r="AX237" s="220">
        <f t="shared" si="73"/>
        <v>0</v>
      </c>
      <c r="AY237" s="220">
        <f t="shared" si="73"/>
        <v>0</v>
      </c>
      <c r="AZ237" s="220">
        <f t="shared" si="73"/>
        <v>0</v>
      </c>
      <c r="BA237" s="220">
        <f t="shared" si="73"/>
        <v>0</v>
      </c>
      <c r="BB237" s="220">
        <f t="shared" si="73"/>
        <v>0</v>
      </c>
      <c r="BC237" s="220">
        <f t="shared" si="73"/>
        <v>0</v>
      </c>
      <c r="BD237" s="220">
        <f t="shared" si="73"/>
        <v>0</v>
      </c>
      <c r="BE237" s="220">
        <f t="shared" si="73"/>
        <v>0</v>
      </c>
      <c r="BF237" s="220">
        <f>BF239+BF241</f>
        <v>0</v>
      </c>
      <c r="BG237" s="222"/>
    </row>
    <row r="238" spans="1:59" ht="12.75" customHeight="1" hidden="1">
      <c r="A238" s="337"/>
      <c r="B238" s="220"/>
      <c r="C238" s="241"/>
      <c r="D238" s="220"/>
      <c r="E238" s="220">
        <f>E240</f>
        <v>0</v>
      </c>
      <c r="F238" s="220">
        <f aca="true" t="shared" si="74" ref="F238:BF238">F240</f>
        <v>0</v>
      </c>
      <c r="G238" s="220">
        <f t="shared" si="74"/>
        <v>0</v>
      </c>
      <c r="H238" s="220">
        <f t="shared" si="74"/>
        <v>0</v>
      </c>
      <c r="I238" s="220">
        <f t="shared" si="74"/>
        <v>0</v>
      </c>
      <c r="J238" s="220">
        <f t="shared" si="74"/>
        <v>0</v>
      </c>
      <c r="K238" s="220">
        <f t="shared" si="74"/>
        <v>0</v>
      </c>
      <c r="L238" s="220">
        <f t="shared" si="74"/>
        <v>0</v>
      </c>
      <c r="M238" s="220">
        <f t="shared" si="74"/>
        <v>0</v>
      </c>
      <c r="N238" s="220">
        <f t="shared" si="74"/>
        <v>0</v>
      </c>
      <c r="O238" s="220">
        <f t="shared" si="74"/>
        <v>0</v>
      </c>
      <c r="P238" s="220">
        <f t="shared" si="74"/>
        <v>0</v>
      </c>
      <c r="Q238" s="220">
        <f t="shared" si="74"/>
        <v>0</v>
      </c>
      <c r="R238" s="220">
        <f t="shared" si="74"/>
        <v>0</v>
      </c>
      <c r="S238" s="220">
        <f t="shared" si="74"/>
        <v>0</v>
      </c>
      <c r="T238" s="220">
        <f t="shared" si="74"/>
        <v>0</v>
      </c>
      <c r="U238" s="220">
        <f t="shared" si="74"/>
        <v>0</v>
      </c>
      <c r="V238" s="220">
        <f t="shared" si="74"/>
        <v>0</v>
      </c>
      <c r="W238" s="220">
        <f t="shared" si="74"/>
        <v>0</v>
      </c>
      <c r="X238" s="220">
        <f t="shared" si="74"/>
        <v>0</v>
      </c>
      <c r="Y238" s="220">
        <f t="shared" si="74"/>
        <v>0</v>
      </c>
      <c r="Z238" s="220">
        <f t="shared" si="74"/>
        <v>0</v>
      </c>
      <c r="AA238" s="220">
        <f t="shared" si="74"/>
        <v>0</v>
      </c>
      <c r="AB238" s="220">
        <f t="shared" si="74"/>
        <v>0</v>
      </c>
      <c r="AC238" s="220">
        <f t="shared" si="74"/>
        <v>0</v>
      </c>
      <c r="AD238" s="220">
        <f t="shared" si="74"/>
        <v>0</v>
      </c>
      <c r="AE238" s="220">
        <f t="shared" si="74"/>
        <v>0</v>
      </c>
      <c r="AF238" s="220">
        <f t="shared" si="74"/>
        <v>0</v>
      </c>
      <c r="AG238" s="220">
        <f t="shared" si="74"/>
        <v>0</v>
      </c>
      <c r="AH238" s="220">
        <f t="shared" si="74"/>
        <v>0</v>
      </c>
      <c r="AI238" s="220">
        <f t="shared" si="74"/>
        <v>0</v>
      </c>
      <c r="AJ238" s="220">
        <f t="shared" si="74"/>
        <v>0</v>
      </c>
      <c r="AK238" s="220">
        <f t="shared" si="74"/>
        <v>0</v>
      </c>
      <c r="AL238" s="220">
        <f t="shared" si="74"/>
        <v>0</v>
      </c>
      <c r="AM238" s="220">
        <f t="shared" si="74"/>
        <v>0</v>
      </c>
      <c r="AN238" s="220">
        <f t="shared" si="74"/>
        <v>0</v>
      </c>
      <c r="AO238" s="220">
        <f t="shared" si="74"/>
        <v>0</v>
      </c>
      <c r="AP238" s="220">
        <f t="shared" si="74"/>
        <v>0</v>
      </c>
      <c r="AQ238" s="220">
        <f t="shared" si="74"/>
        <v>0</v>
      </c>
      <c r="AR238" s="220">
        <f t="shared" si="74"/>
        <v>0</v>
      </c>
      <c r="AS238" s="220">
        <f t="shared" si="74"/>
        <v>0</v>
      </c>
      <c r="AT238" s="220">
        <f t="shared" si="74"/>
        <v>0</v>
      </c>
      <c r="AU238" s="220">
        <f t="shared" si="74"/>
        <v>0</v>
      </c>
      <c r="AV238" s="220">
        <f t="shared" si="74"/>
        <v>0</v>
      </c>
      <c r="AW238" s="220">
        <f t="shared" si="74"/>
        <v>0</v>
      </c>
      <c r="AX238" s="220">
        <f t="shared" si="74"/>
        <v>0</v>
      </c>
      <c r="AY238" s="220">
        <f t="shared" si="74"/>
        <v>0</v>
      </c>
      <c r="AZ238" s="220">
        <f t="shared" si="74"/>
        <v>0</v>
      </c>
      <c r="BA238" s="220">
        <f t="shared" si="74"/>
        <v>0</v>
      </c>
      <c r="BB238" s="220">
        <f t="shared" si="74"/>
        <v>0</v>
      </c>
      <c r="BC238" s="220">
        <f t="shared" si="74"/>
        <v>0</v>
      </c>
      <c r="BD238" s="220">
        <f t="shared" si="74"/>
        <v>0</v>
      </c>
      <c r="BE238" s="220">
        <f t="shared" si="74"/>
        <v>0</v>
      </c>
      <c r="BF238" s="220">
        <f t="shared" si="74"/>
        <v>0</v>
      </c>
      <c r="BG238" s="222"/>
    </row>
    <row r="239" spans="1:59" ht="16.5" customHeight="1" hidden="1">
      <c r="A239" s="337"/>
      <c r="B239" s="244" t="s">
        <v>36</v>
      </c>
      <c r="C239" s="241" t="s">
        <v>181</v>
      </c>
      <c r="D239" s="220"/>
      <c r="E239" s="220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  <c r="AJ239" s="220"/>
      <c r="AK239" s="220"/>
      <c r="AL239" s="220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0"/>
      <c r="AW239" s="220"/>
      <c r="AX239" s="220"/>
      <c r="AY239" s="220"/>
      <c r="AZ239" s="220"/>
      <c r="BA239" s="220"/>
      <c r="BB239" s="220"/>
      <c r="BC239" s="220"/>
      <c r="BD239" s="220"/>
      <c r="BE239" s="220"/>
      <c r="BF239" s="221">
        <f>SUM(E239:BE239)</f>
        <v>0</v>
      </c>
      <c r="BG239" s="222"/>
    </row>
    <row r="240" spans="1:59" ht="12.75" customHeight="1" hidden="1">
      <c r="A240" s="337"/>
      <c r="B240" s="244"/>
      <c r="C240" s="241"/>
      <c r="D240" s="220"/>
      <c r="E240" s="220"/>
      <c r="F240" s="220"/>
      <c r="G240" s="220"/>
      <c r="H240" s="220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  <c r="AJ240" s="220"/>
      <c r="AK240" s="220"/>
      <c r="AL240" s="220"/>
      <c r="AM240" s="220"/>
      <c r="AN240" s="220"/>
      <c r="AO240" s="220"/>
      <c r="AP240" s="220"/>
      <c r="AQ240" s="220"/>
      <c r="AR240" s="220"/>
      <c r="AS240" s="220"/>
      <c r="AT240" s="220"/>
      <c r="AU240" s="220"/>
      <c r="AV240" s="220"/>
      <c r="AW240" s="220"/>
      <c r="AX240" s="220"/>
      <c r="AY240" s="220"/>
      <c r="AZ240" s="220"/>
      <c r="BA240" s="220"/>
      <c r="BB240" s="220"/>
      <c r="BC240" s="220"/>
      <c r="BD240" s="220"/>
      <c r="BE240" s="220"/>
      <c r="BF240" s="224">
        <f>SUM(E240:BE240)</f>
        <v>0</v>
      </c>
      <c r="BG240" s="222"/>
    </row>
    <row r="241" spans="1:59" ht="16.5" customHeight="1" hidden="1">
      <c r="A241" s="337"/>
      <c r="B241" s="244" t="s">
        <v>182</v>
      </c>
      <c r="C241" s="241" t="s">
        <v>183</v>
      </c>
      <c r="D241" s="220"/>
      <c r="E241" s="220"/>
      <c r="F241" s="220"/>
      <c r="G241" s="220"/>
      <c r="H241" s="220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  <c r="AJ241" s="220"/>
      <c r="AK241" s="220"/>
      <c r="AL241" s="220"/>
      <c r="AM241" s="220"/>
      <c r="AN241" s="220"/>
      <c r="AO241" s="220"/>
      <c r="AP241" s="220"/>
      <c r="AQ241" s="220"/>
      <c r="AR241" s="220"/>
      <c r="AS241" s="220"/>
      <c r="AT241" s="220"/>
      <c r="AU241" s="220"/>
      <c r="AV241" s="220"/>
      <c r="AW241" s="220"/>
      <c r="AX241" s="220"/>
      <c r="AY241" s="220"/>
      <c r="AZ241" s="220"/>
      <c r="BA241" s="220"/>
      <c r="BB241" s="220"/>
      <c r="BC241" s="220"/>
      <c r="BD241" s="220"/>
      <c r="BE241" s="220"/>
      <c r="BF241" s="221">
        <f>SUM(E241:BE241)</f>
        <v>0</v>
      </c>
      <c r="BG241" s="222"/>
    </row>
    <row r="242" spans="1:59" ht="12.75" customHeight="1" hidden="1">
      <c r="A242" s="337"/>
      <c r="B242" s="244"/>
      <c r="C242" s="241"/>
      <c r="D242" s="220"/>
      <c r="E242" s="220"/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  <c r="AJ242" s="220"/>
      <c r="AK242" s="220"/>
      <c r="AL242" s="220"/>
      <c r="AM242" s="220"/>
      <c r="AN242" s="220"/>
      <c r="AO242" s="220"/>
      <c r="AP242" s="220"/>
      <c r="AQ242" s="220"/>
      <c r="AR242" s="220"/>
      <c r="AS242" s="220"/>
      <c r="AT242" s="220"/>
      <c r="AU242" s="220"/>
      <c r="AV242" s="220"/>
      <c r="AW242" s="220"/>
      <c r="AX242" s="220"/>
      <c r="AY242" s="220"/>
      <c r="AZ242" s="220"/>
      <c r="BA242" s="220"/>
      <c r="BB242" s="220"/>
      <c r="BC242" s="220"/>
      <c r="BD242" s="220"/>
      <c r="BE242" s="220"/>
      <c r="BF242" s="224">
        <f>SUM(E242:BE242)</f>
        <v>0</v>
      </c>
      <c r="BG242" s="222"/>
    </row>
    <row r="243" spans="1:59" ht="49.5" customHeight="1" hidden="1">
      <c r="A243" s="337"/>
      <c r="B243" s="220" t="s">
        <v>153</v>
      </c>
      <c r="C243" s="241" t="str">
        <f>'[2]УП'!$B$50</f>
        <v>Сварка и резка деталей из различных сталей, цветных металлов и их сплавов, чугунов во всех пространнственных положениях</v>
      </c>
      <c r="D243" s="220"/>
      <c r="E243" s="220">
        <f>E245+E247+E249</f>
        <v>0</v>
      </c>
      <c r="F243" s="220">
        <f aca="true" t="shared" si="75" ref="F243:BF243">F245+F247+F249</f>
        <v>0</v>
      </c>
      <c r="G243" s="220">
        <f t="shared" si="75"/>
        <v>0</v>
      </c>
      <c r="H243" s="220">
        <f t="shared" si="75"/>
        <v>0</v>
      </c>
      <c r="I243" s="220">
        <f t="shared" si="75"/>
        <v>0</v>
      </c>
      <c r="J243" s="220">
        <f t="shared" si="75"/>
        <v>0</v>
      </c>
      <c r="K243" s="220">
        <f t="shared" si="75"/>
        <v>0</v>
      </c>
      <c r="L243" s="220">
        <f t="shared" si="75"/>
        <v>0</v>
      </c>
      <c r="M243" s="220">
        <f t="shared" si="75"/>
        <v>0</v>
      </c>
      <c r="N243" s="220">
        <f t="shared" si="75"/>
        <v>0</v>
      </c>
      <c r="O243" s="220">
        <f t="shared" si="75"/>
        <v>0</v>
      </c>
      <c r="P243" s="220">
        <f t="shared" si="75"/>
        <v>0</v>
      </c>
      <c r="Q243" s="220">
        <f t="shared" si="75"/>
        <v>0</v>
      </c>
      <c r="R243" s="220">
        <f t="shared" si="75"/>
        <v>0</v>
      </c>
      <c r="S243" s="220">
        <f t="shared" si="75"/>
        <v>0</v>
      </c>
      <c r="T243" s="220">
        <f t="shared" si="75"/>
        <v>0</v>
      </c>
      <c r="U243" s="220">
        <f t="shared" si="75"/>
        <v>0</v>
      </c>
      <c r="V243" s="220">
        <f t="shared" si="75"/>
        <v>0</v>
      </c>
      <c r="W243" s="220">
        <f t="shared" si="75"/>
        <v>0</v>
      </c>
      <c r="X243" s="220">
        <f t="shared" si="75"/>
        <v>0</v>
      </c>
      <c r="Y243" s="220">
        <f t="shared" si="75"/>
        <v>0</v>
      </c>
      <c r="Z243" s="220">
        <f t="shared" si="75"/>
        <v>0</v>
      </c>
      <c r="AA243" s="220">
        <f t="shared" si="75"/>
        <v>0</v>
      </c>
      <c r="AB243" s="220">
        <f t="shared" si="75"/>
        <v>0</v>
      </c>
      <c r="AC243" s="220">
        <f t="shared" si="75"/>
        <v>0</v>
      </c>
      <c r="AD243" s="220">
        <f t="shared" si="75"/>
        <v>0</v>
      </c>
      <c r="AE243" s="220">
        <f t="shared" si="75"/>
        <v>0</v>
      </c>
      <c r="AF243" s="220">
        <f t="shared" si="75"/>
        <v>0</v>
      </c>
      <c r="AG243" s="220">
        <f t="shared" si="75"/>
        <v>0</v>
      </c>
      <c r="AH243" s="220">
        <f t="shared" si="75"/>
        <v>0</v>
      </c>
      <c r="AI243" s="220">
        <f t="shared" si="75"/>
        <v>0</v>
      </c>
      <c r="AJ243" s="220">
        <f t="shared" si="75"/>
        <v>0</v>
      </c>
      <c r="AK243" s="220">
        <f t="shared" si="75"/>
        <v>0</v>
      </c>
      <c r="AL243" s="220">
        <f t="shared" si="75"/>
        <v>0</v>
      </c>
      <c r="AM243" s="220">
        <f t="shared" si="75"/>
        <v>0</v>
      </c>
      <c r="AN243" s="220">
        <f t="shared" si="75"/>
        <v>0</v>
      </c>
      <c r="AO243" s="220">
        <f t="shared" si="75"/>
        <v>0</v>
      </c>
      <c r="AP243" s="220">
        <f t="shared" si="75"/>
        <v>0</v>
      </c>
      <c r="AQ243" s="220">
        <f t="shared" si="75"/>
        <v>0</v>
      </c>
      <c r="AR243" s="220">
        <f t="shared" si="75"/>
        <v>0</v>
      </c>
      <c r="AS243" s="220">
        <f t="shared" si="75"/>
        <v>0</v>
      </c>
      <c r="AT243" s="220">
        <f t="shared" si="75"/>
        <v>0</v>
      </c>
      <c r="AU243" s="220">
        <f t="shared" si="75"/>
        <v>0</v>
      </c>
      <c r="AV243" s="220">
        <f t="shared" si="75"/>
        <v>0</v>
      </c>
      <c r="AW243" s="220">
        <f t="shared" si="75"/>
        <v>0</v>
      </c>
      <c r="AX243" s="220">
        <f t="shared" si="75"/>
        <v>0</v>
      </c>
      <c r="AY243" s="220">
        <f t="shared" si="75"/>
        <v>0</v>
      </c>
      <c r="AZ243" s="220">
        <f t="shared" si="75"/>
        <v>0</v>
      </c>
      <c r="BA243" s="220">
        <f t="shared" si="75"/>
        <v>0</v>
      </c>
      <c r="BB243" s="220">
        <f t="shared" si="75"/>
        <v>0</v>
      </c>
      <c r="BC243" s="220">
        <f t="shared" si="75"/>
        <v>0</v>
      </c>
      <c r="BD243" s="220">
        <f t="shared" si="75"/>
        <v>0</v>
      </c>
      <c r="BE243" s="220">
        <f t="shared" si="75"/>
        <v>0</v>
      </c>
      <c r="BF243" s="220">
        <f t="shared" si="75"/>
        <v>0</v>
      </c>
      <c r="BG243" s="222"/>
    </row>
    <row r="244" spans="1:59" ht="12.75" customHeight="1" hidden="1">
      <c r="A244" s="337"/>
      <c r="B244" s="220"/>
      <c r="C244" s="241"/>
      <c r="D244" s="220"/>
      <c r="E244" s="220">
        <f>E246</f>
        <v>0</v>
      </c>
      <c r="F244" s="220">
        <f aca="true" t="shared" si="76" ref="F244:BF244">F246</f>
        <v>0</v>
      </c>
      <c r="G244" s="220">
        <f t="shared" si="76"/>
        <v>0</v>
      </c>
      <c r="H244" s="220">
        <f t="shared" si="76"/>
        <v>0</v>
      </c>
      <c r="I244" s="220">
        <f t="shared" si="76"/>
        <v>0</v>
      </c>
      <c r="J244" s="220">
        <f t="shared" si="76"/>
        <v>0</v>
      </c>
      <c r="K244" s="220">
        <f t="shared" si="76"/>
        <v>0</v>
      </c>
      <c r="L244" s="220">
        <f t="shared" si="76"/>
        <v>0</v>
      </c>
      <c r="M244" s="220">
        <f t="shared" si="76"/>
        <v>0</v>
      </c>
      <c r="N244" s="220">
        <f t="shared" si="76"/>
        <v>0</v>
      </c>
      <c r="O244" s="220">
        <f t="shared" si="76"/>
        <v>0</v>
      </c>
      <c r="P244" s="220">
        <f t="shared" si="76"/>
        <v>0</v>
      </c>
      <c r="Q244" s="220">
        <f t="shared" si="76"/>
        <v>0</v>
      </c>
      <c r="R244" s="220">
        <f t="shared" si="76"/>
        <v>0</v>
      </c>
      <c r="S244" s="220">
        <f t="shared" si="76"/>
        <v>0</v>
      </c>
      <c r="T244" s="220">
        <f t="shared" si="76"/>
        <v>0</v>
      </c>
      <c r="U244" s="220">
        <f t="shared" si="76"/>
        <v>0</v>
      </c>
      <c r="V244" s="220">
        <f t="shared" si="76"/>
        <v>0</v>
      </c>
      <c r="W244" s="220">
        <f t="shared" si="76"/>
        <v>0</v>
      </c>
      <c r="X244" s="220">
        <f t="shared" si="76"/>
        <v>0</v>
      </c>
      <c r="Y244" s="220">
        <f t="shared" si="76"/>
        <v>0</v>
      </c>
      <c r="Z244" s="220">
        <f t="shared" si="76"/>
        <v>0</v>
      </c>
      <c r="AA244" s="220">
        <f t="shared" si="76"/>
        <v>0</v>
      </c>
      <c r="AB244" s="220">
        <f t="shared" si="76"/>
        <v>0</v>
      </c>
      <c r="AC244" s="220">
        <f t="shared" si="76"/>
        <v>0</v>
      </c>
      <c r="AD244" s="220">
        <f t="shared" si="76"/>
        <v>0</v>
      </c>
      <c r="AE244" s="220">
        <f t="shared" si="76"/>
        <v>0</v>
      </c>
      <c r="AF244" s="220">
        <f t="shared" si="76"/>
        <v>0</v>
      </c>
      <c r="AG244" s="220">
        <f t="shared" si="76"/>
        <v>0</v>
      </c>
      <c r="AH244" s="220">
        <f t="shared" si="76"/>
        <v>0</v>
      </c>
      <c r="AI244" s="220">
        <f t="shared" si="76"/>
        <v>0</v>
      </c>
      <c r="AJ244" s="220">
        <f t="shared" si="76"/>
        <v>0</v>
      </c>
      <c r="AK244" s="220">
        <f t="shared" si="76"/>
        <v>0</v>
      </c>
      <c r="AL244" s="220">
        <f t="shared" si="76"/>
        <v>0</v>
      </c>
      <c r="AM244" s="220">
        <f t="shared" si="76"/>
        <v>0</v>
      </c>
      <c r="AN244" s="220">
        <f t="shared" si="76"/>
        <v>0</v>
      </c>
      <c r="AO244" s="220">
        <f t="shared" si="76"/>
        <v>0</v>
      </c>
      <c r="AP244" s="220">
        <f t="shared" si="76"/>
        <v>0</v>
      </c>
      <c r="AQ244" s="220">
        <f t="shared" si="76"/>
        <v>0</v>
      </c>
      <c r="AR244" s="220">
        <f t="shared" si="76"/>
        <v>0</v>
      </c>
      <c r="AS244" s="220">
        <f t="shared" si="76"/>
        <v>0</v>
      </c>
      <c r="AT244" s="220">
        <f t="shared" si="76"/>
        <v>0</v>
      </c>
      <c r="AU244" s="220">
        <f t="shared" si="76"/>
        <v>0</v>
      </c>
      <c r="AV244" s="220">
        <f t="shared" si="76"/>
        <v>0</v>
      </c>
      <c r="AW244" s="220">
        <f t="shared" si="76"/>
        <v>0</v>
      </c>
      <c r="AX244" s="220">
        <f t="shared" si="76"/>
        <v>0</v>
      </c>
      <c r="AY244" s="220">
        <f t="shared" si="76"/>
        <v>0</v>
      </c>
      <c r="AZ244" s="220">
        <f t="shared" si="76"/>
        <v>0</v>
      </c>
      <c r="BA244" s="220">
        <f t="shared" si="76"/>
        <v>0</v>
      </c>
      <c r="BB244" s="220">
        <f t="shared" si="76"/>
        <v>0</v>
      </c>
      <c r="BC244" s="220">
        <f t="shared" si="76"/>
        <v>0</v>
      </c>
      <c r="BD244" s="220">
        <f t="shared" si="76"/>
        <v>0</v>
      </c>
      <c r="BE244" s="220">
        <f t="shared" si="76"/>
        <v>0</v>
      </c>
      <c r="BF244" s="220">
        <f t="shared" si="76"/>
        <v>0</v>
      </c>
      <c r="BG244" s="222"/>
    </row>
    <row r="245" spans="1:59" ht="16.5" customHeight="1" hidden="1">
      <c r="A245" s="337"/>
      <c r="B245" s="244" t="s">
        <v>39</v>
      </c>
      <c r="C245" s="241" t="str">
        <f>'[2]УП'!$B$51</f>
        <v>Оборудование, техника и технологияэлектросварки</v>
      </c>
      <c r="D245" s="220"/>
      <c r="E245" s="220"/>
      <c r="F245" s="220"/>
      <c r="G245" s="220"/>
      <c r="H245" s="220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  <c r="AJ245" s="220"/>
      <c r="AK245" s="220"/>
      <c r="AL245" s="220"/>
      <c r="AM245" s="220"/>
      <c r="AN245" s="220"/>
      <c r="AO245" s="220"/>
      <c r="AP245" s="220"/>
      <c r="AQ245" s="220"/>
      <c r="AR245" s="220"/>
      <c r="AS245" s="220"/>
      <c r="AT245" s="220"/>
      <c r="AU245" s="220"/>
      <c r="AV245" s="220"/>
      <c r="AW245" s="220"/>
      <c r="AX245" s="220"/>
      <c r="AY245" s="220"/>
      <c r="AZ245" s="220"/>
      <c r="BA245" s="220"/>
      <c r="BB245" s="220"/>
      <c r="BC245" s="220"/>
      <c r="BD245" s="220"/>
      <c r="BE245" s="220"/>
      <c r="BF245" s="221">
        <f aca="true" t="shared" si="77" ref="BF245:BF250">SUM(E245:BE245)</f>
        <v>0</v>
      </c>
      <c r="BG245" s="222"/>
    </row>
    <row r="246" spans="1:59" ht="12.75" customHeight="1" hidden="1">
      <c r="A246" s="337"/>
      <c r="B246" s="244"/>
      <c r="C246" s="241"/>
      <c r="D246" s="220"/>
      <c r="E246" s="220"/>
      <c r="F246" s="220"/>
      <c r="G246" s="220"/>
      <c r="H246" s="220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  <c r="AJ246" s="220"/>
      <c r="AK246" s="220"/>
      <c r="AL246" s="220"/>
      <c r="AM246" s="220"/>
      <c r="AN246" s="220"/>
      <c r="AO246" s="220"/>
      <c r="AP246" s="220"/>
      <c r="AQ246" s="220"/>
      <c r="AR246" s="220"/>
      <c r="AS246" s="220"/>
      <c r="AT246" s="220"/>
      <c r="AU246" s="220"/>
      <c r="AV246" s="220"/>
      <c r="AW246" s="220"/>
      <c r="AX246" s="220"/>
      <c r="AY246" s="220"/>
      <c r="AZ246" s="220"/>
      <c r="BA246" s="220"/>
      <c r="BB246" s="220"/>
      <c r="BC246" s="220"/>
      <c r="BD246" s="220"/>
      <c r="BE246" s="220"/>
      <c r="BF246" s="224">
        <f t="shared" si="77"/>
        <v>0</v>
      </c>
      <c r="BG246" s="222"/>
    </row>
    <row r="247" spans="1:59" ht="16.5" customHeight="1" hidden="1">
      <c r="A247" s="337"/>
      <c r="B247" s="244" t="s">
        <v>185</v>
      </c>
      <c r="C247" s="241" t="str">
        <f>'[2]УП'!$B$52</f>
        <v>Технология газовой сварки</v>
      </c>
      <c r="D247" s="220"/>
      <c r="E247" s="220"/>
      <c r="F247" s="220"/>
      <c r="G247" s="220"/>
      <c r="H247" s="220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  <c r="AJ247" s="220"/>
      <c r="AK247" s="220"/>
      <c r="AL247" s="220"/>
      <c r="AM247" s="220"/>
      <c r="AN247" s="220"/>
      <c r="AO247" s="220"/>
      <c r="AP247" s="220"/>
      <c r="AQ247" s="220"/>
      <c r="AR247" s="220"/>
      <c r="AS247" s="220"/>
      <c r="AT247" s="220"/>
      <c r="AU247" s="220"/>
      <c r="AV247" s="220"/>
      <c r="AW247" s="220"/>
      <c r="AX247" s="220"/>
      <c r="AY247" s="220"/>
      <c r="AZ247" s="220"/>
      <c r="BA247" s="220"/>
      <c r="BB247" s="220"/>
      <c r="BC247" s="220"/>
      <c r="BD247" s="220"/>
      <c r="BE247" s="220"/>
      <c r="BF247" s="221">
        <f t="shared" si="77"/>
        <v>0</v>
      </c>
      <c r="BG247" s="222"/>
    </row>
    <row r="248" spans="1:59" ht="12.75" customHeight="1" hidden="1">
      <c r="A248" s="337"/>
      <c r="B248" s="244"/>
      <c r="C248" s="241"/>
      <c r="D248" s="220"/>
      <c r="E248" s="220"/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  <c r="AJ248" s="220"/>
      <c r="AK248" s="220"/>
      <c r="AL248" s="220"/>
      <c r="AM248" s="220"/>
      <c r="AN248" s="220"/>
      <c r="AO248" s="220"/>
      <c r="AP248" s="220"/>
      <c r="AQ248" s="220"/>
      <c r="AR248" s="220"/>
      <c r="AS248" s="220"/>
      <c r="AT248" s="220"/>
      <c r="AU248" s="220"/>
      <c r="AV248" s="220"/>
      <c r="AW248" s="220"/>
      <c r="AX248" s="220"/>
      <c r="AY248" s="220"/>
      <c r="AZ248" s="220"/>
      <c r="BA248" s="220"/>
      <c r="BB248" s="220"/>
      <c r="BC248" s="220"/>
      <c r="BD248" s="220"/>
      <c r="BE248" s="220"/>
      <c r="BF248" s="224">
        <f t="shared" si="77"/>
        <v>0</v>
      </c>
      <c r="BG248" s="222"/>
    </row>
    <row r="249" spans="1:59" ht="16.5" customHeight="1" hidden="1">
      <c r="A249" s="337"/>
      <c r="B249" s="244" t="s">
        <v>254</v>
      </c>
      <c r="C249" s="241" t="str">
        <f>'[2]УП'!$B$55</f>
        <v>Технология производства сварных конструкций</v>
      </c>
      <c r="D249" s="220"/>
      <c r="E249" s="220"/>
      <c r="F249" s="220"/>
      <c r="G249" s="220"/>
      <c r="H249" s="220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  <c r="AJ249" s="220"/>
      <c r="AK249" s="220"/>
      <c r="AL249" s="220"/>
      <c r="AM249" s="220"/>
      <c r="AN249" s="220"/>
      <c r="AO249" s="220"/>
      <c r="AP249" s="220"/>
      <c r="AQ249" s="220"/>
      <c r="AR249" s="220"/>
      <c r="AS249" s="220"/>
      <c r="AT249" s="220"/>
      <c r="AU249" s="220"/>
      <c r="AV249" s="220"/>
      <c r="AW249" s="220"/>
      <c r="AX249" s="220"/>
      <c r="AY249" s="220"/>
      <c r="AZ249" s="220"/>
      <c r="BA249" s="220"/>
      <c r="BB249" s="220"/>
      <c r="BC249" s="220"/>
      <c r="BD249" s="220"/>
      <c r="BE249" s="220"/>
      <c r="BF249" s="221">
        <f t="shared" si="77"/>
        <v>0</v>
      </c>
      <c r="BG249" s="222"/>
    </row>
    <row r="250" spans="1:59" ht="12.75" customHeight="1" hidden="1">
      <c r="A250" s="337"/>
      <c r="B250" s="244"/>
      <c r="C250" s="241"/>
      <c r="D250" s="220"/>
      <c r="E250" s="220"/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  <c r="AJ250" s="220"/>
      <c r="AK250" s="220"/>
      <c r="AL250" s="220"/>
      <c r="AM250" s="220"/>
      <c r="AN250" s="220"/>
      <c r="AO250" s="220"/>
      <c r="AP250" s="220"/>
      <c r="AQ250" s="220"/>
      <c r="AR250" s="220"/>
      <c r="AS250" s="220"/>
      <c r="AT250" s="220"/>
      <c r="AU250" s="220"/>
      <c r="AV250" s="220"/>
      <c r="AW250" s="220"/>
      <c r="AX250" s="220"/>
      <c r="AY250" s="220"/>
      <c r="AZ250" s="220"/>
      <c r="BA250" s="220"/>
      <c r="BB250" s="220"/>
      <c r="BC250" s="220"/>
      <c r="BD250" s="220"/>
      <c r="BE250" s="220"/>
      <c r="BF250" s="224">
        <f t="shared" si="77"/>
        <v>0</v>
      </c>
      <c r="BG250" s="222"/>
    </row>
    <row r="251" spans="1:59" ht="49.5" customHeight="1">
      <c r="A251" s="337"/>
      <c r="B251" s="220" t="s">
        <v>154</v>
      </c>
      <c r="C251" s="241" t="str">
        <f>'[2]УП'!$B$58</f>
        <v>Наплавка дефектов деталей и узлов машин, механизмов крнструкций и отливок под механическую обработку и пробное  давление</v>
      </c>
      <c r="D251" s="220"/>
      <c r="E251" s="220">
        <f>E253</f>
        <v>0</v>
      </c>
      <c r="F251" s="220" t="str">
        <f aca="true" t="shared" si="78" ref="F251:BF252">F253</f>
        <v>дз</v>
      </c>
      <c r="G251" s="220">
        <f t="shared" si="78"/>
        <v>0</v>
      </c>
      <c r="H251" s="220">
        <f t="shared" si="78"/>
        <v>0</v>
      </c>
      <c r="I251" s="220">
        <f t="shared" si="78"/>
        <v>0</v>
      </c>
      <c r="J251" s="220">
        <f t="shared" si="78"/>
        <v>0</v>
      </c>
      <c r="K251" s="220">
        <f t="shared" si="78"/>
        <v>0</v>
      </c>
      <c r="L251" s="220">
        <f t="shared" si="78"/>
        <v>0</v>
      </c>
      <c r="M251" s="220">
        <f t="shared" si="78"/>
        <v>0</v>
      </c>
      <c r="N251" s="220">
        <f t="shared" si="78"/>
        <v>0</v>
      </c>
      <c r="O251" s="220">
        <f t="shared" si="78"/>
        <v>0</v>
      </c>
      <c r="P251" s="220">
        <f t="shared" si="78"/>
        <v>0</v>
      </c>
      <c r="Q251" s="220">
        <f t="shared" si="78"/>
        <v>0</v>
      </c>
      <c r="R251" s="220">
        <f t="shared" si="78"/>
        <v>0</v>
      </c>
      <c r="S251" s="220">
        <f t="shared" si="78"/>
        <v>0</v>
      </c>
      <c r="T251" s="220">
        <f t="shared" si="78"/>
        <v>0</v>
      </c>
      <c r="U251" s="220">
        <f t="shared" si="78"/>
        <v>0</v>
      </c>
      <c r="V251" s="220">
        <f t="shared" si="78"/>
        <v>0</v>
      </c>
      <c r="W251" s="220">
        <f t="shared" si="78"/>
        <v>0</v>
      </c>
      <c r="X251" s="220">
        <f t="shared" si="78"/>
        <v>0</v>
      </c>
      <c r="Y251" s="220">
        <f t="shared" si="78"/>
        <v>0</v>
      </c>
      <c r="Z251" s="220">
        <f t="shared" si="78"/>
        <v>0</v>
      </c>
      <c r="AA251" s="220">
        <f t="shared" si="78"/>
        <v>0</v>
      </c>
      <c r="AB251" s="220">
        <f t="shared" si="78"/>
        <v>0</v>
      </c>
      <c r="AC251" s="220">
        <f t="shared" si="78"/>
        <v>0</v>
      </c>
      <c r="AD251" s="220">
        <f t="shared" si="78"/>
        <v>0</v>
      </c>
      <c r="AE251" s="220">
        <f t="shared" si="78"/>
        <v>0</v>
      </c>
      <c r="AF251" s="220">
        <f t="shared" si="78"/>
        <v>0</v>
      </c>
      <c r="AG251" s="220">
        <f t="shared" si="78"/>
        <v>0</v>
      </c>
      <c r="AH251" s="220">
        <f t="shared" si="78"/>
        <v>0</v>
      </c>
      <c r="AI251" s="220">
        <f t="shared" si="78"/>
        <v>0</v>
      </c>
      <c r="AJ251" s="220">
        <f t="shared" si="78"/>
        <v>0</v>
      </c>
      <c r="AK251" s="220">
        <f t="shared" si="78"/>
        <v>0</v>
      </c>
      <c r="AL251" s="220">
        <f t="shared" si="78"/>
        <v>0</v>
      </c>
      <c r="AM251" s="220">
        <f t="shared" si="78"/>
        <v>0</v>
      </c>
      <c r="AN251" s="220">
        <f t="shared" si="78"/>
        <v>0</v>
      </c>
      <c r="AO251" s="220">
        <f t="shared" si="78"/>
        <v>0</v>
      </c>
      <c r="AP251" s="220">
        <f t="shared" si="78"/>
        <v>0</v>
      </c>
      <c r="AQ251" s="220">
        <f t="shared" si="78"/>
        <v>0</v>
      </c>
      <c r="AR251" s="220">
        <f t="shared" si="78"/>
        <v>0</v>
      </c>
      <c r="AS251" s="220">
        <f t="shared" si="78"/>
        <v>0</v>
      </c>
      <c r="AT251" s="220">
        <f t="shared" si="78"/>
        <v>0</v>
      </c>
      <c r="AU251" s="220">
        <f t="shared" si="78"/>
        <v>0</v>
      </c>
      <c r="AV251" s="220">
        <f t="shared" si="78"/>
        <v>0</v>
      </c>
      <c r="AW251" s="220">
        <f t="shared" si="78"/>
        <v>0</v>
      </c>
      <c r="AX251" s="220">
        <f t="shared" si="78"/>
        <v>0</v>
      </c>
      <c r="AY251" s="220">
        <f t="shared" si="78"/>
        <v>0</v>
      </c>
      <c r="AZ251" s="220">
        <f t="shared" si="78"/>
        <v>0</v>
      </c>
      <c r="BA251" s="220">
        <f t="shared" si="78"/>
        <v>0</v>
      </c>
      <c r="BB251" s="220">
        <f t="shared" si="78"/>
        <v>0</v>
      </c>
      <c r="BC251" s="220">
        <f t="shared" si="78"/>
        <v>0</v>
      </c>
      <c r="BD251" s="220">
        <f t="shared" si="78"/>
        <v>0</v>
      </c>
      <c r="BE251" s="220">
        <f t="shared" si="78"/>
        <v>0</v>
      </c>
      <c r="BF251" s="220">
        <f t="shared" si="78"/>
        <v>0</v>
      </c>
      <c r="BG251" s="222"/>
    </row>
    <row r="252" spans="1:59" ht="12.75">
      <c r="A252" s="337"/>
      <c r="B252" s="220"/>
      <c r="C252" s="241"/>
      <c r="D252" s="220"/>
      <c r="E252" s="220">
        <f>E254</f>
        <v>0</v>
      </c>
      <c r="F252" s="220">
        <f>F254+F256+F258</f>
        <v>1</v>
      </c>
      <c r="G252" s="220">
        <f aca="true" t="shared" si="79" ref="G252:V252">G254+G256+G258</f>
        <v>0</v>
      </c>
      <c r="H252" s="220">
        <f t="shared" si="79"/>
        <v>0</v>
      </c>
      <c r="I252" s="220">
        <f t="shared" si="79"/>
        <v>0</v>
      </c>
      <c r="J252" s="220">
        <f t="shared" si="79"/>
        <v>1</v>
      </c>
      <c r="K252" s="220">
        <f t="shared" si="79"/>
        <v>0</v>
      </c>
      <c r="L252" s="220">
        <f t="shared" si="79"/>
        <v>0</v>
      </c>
      <c r="M252" s="220">
        <f t="shared" si="79"/>
        <v>0</v>
      </c>
      <c r="N252" s="220">
        <f t="shared" si="79"/>
        <v>0</v>
      </c>
      <c r="O252" s="220">
        <f t="shared" si="79"/>
        <v>0</v>
      </c>
      <c r="P252" s="220">
        <f t="shared" si="79"/>
        <v>1</v>
      </c>
      <c r="Q252" s="220">
        <f t="shared" si="79"/>
        <v>1</v>
      </c>
      <c r="R252" s="220">
        <f t="shared" si="79"/>
        <v>0</v>
      </c>
      <c r="S252" s="220">
        <f t="shared" si="79"/>
        <v>0</v>
      </c>
      <c r="T252" s="220">
        <f t="shared" si="79"/>
        <v>0</v>
      </c>
      <c r="U252" s="220">
        <f t="shared" si="79"/>
        <v>0</v>
      </c>
      <c r="V252" s="220">
        <f t="shared" si="79"/>
        <v>0</v>
      </c>
      <c r="W252" s="220">
        <f t="shared" si="78"/>
        <v>0</v>
      </c>
      <c r="X252" s="220">
        <f t="shared" si="78"/>
        <v>0</v>
      </c>
      <c r="Y252" s="220">
        <f t="shared" si="78"/>
        <v>0</v>
      </c>
      <c r="Z252" s="220">
        <f t="shared" si="78"/>
        <v>0</v>
      </c>
      <c r="AA252" s="220">
        <f t="shared" si="78"/>
        <v>0</v>
      </c>
      <c r="AB252" s="220">
        <f t="shared" si="78"/>
        <v>0</v>
      </c>
      <c r="AC252" s="220">
        <f t="shared" si="78"/>
        <v>0</v>
      </c>
      <c r="AD252" s="220">
        <f t="shared" si="78"/>
        <v>0</v>
      </c>
      <c r="AE252" s="220">
        <f t="shared" si="78"/>
        <v>0</v>
      </c>
      <c r="AF252" s="220">
        <f t="shared" si="78"/>
        <v>0</v>
      </c>
      <c r="AG252" s="220">
        <f t="shared" si="78"/>
        <v>0</v>
      </c>
      <c r="AH252" s="220">
        <f t="shared" si="78"/>
        <v>0</v>
      </c>
      <c r="AI252" s="220">
        <f t="shared" si="78"/>
        <v>0</v>
      </c>
      <c r="AJ252" s="220">
        <f t="shared" si="78"/>
        <v>0</v>
      </c>
      <c r="AK252" s="220">
        <f t="shared" si="78"/>
        <v>0</v>
      </c>
      <c r="AL252" s="220">
        <f t="shared" si="78"/>
        <v>0</v>
      </c>
      <c r="AM252" s="220">
        <f t="shared" si="78"/>
        <v>0</v>
      </c>
      <c r="AN252" s="220">
        <f t="shared" si="78"/>
        <v>0</v>
      </c>
      <c r="AO252" s="220">
        <f t="shared" si="78"/>
        <v>0</v>
      </c>
      <c r="AP252" s="220">
        <f t="shared" si="78"/>
        <v>0</v>
      </c>
      <c r="AQ252" s="220">
        <f t="shared" si="78"/>
        <v>0</v>
      </c>
      <c r="AR252" s="220">
        <f t="shared" si="78"/>
        <v>0</v>
      </c>
      <c r="AS252" s="220">
        <f t="shared" si="78"/>
        <v>0</v>
      </c>
      <c r="AT252" s="220">
        <f t="shared" si="78"/>
        <v>0</v>
      </c>
      <c r="AU252" s="220">
        <f t="shared" si="78"/>
        <v>0</v>
      </c>
      <c r="AV252" s="220">
        <f t="shared" si="78"/>
        <v>0</v>
      </c>
      <c r="AW252" s="220">
        <f t="shared" si="78"/>
        <v>0</v>
      </c>
      <c r="AX252" s="220">
        <f t="shared" si="78"/>
        <v>0</v>
      </c>
      <c r="AY252" s="220">
        <f t="shared" si="78"/>
        <v>0</v>
      </c>
      <c r="AZ252" s="220">
        <f t="shared" si="78"/>
        <v>0</v>
      </c>
      <c r="BA252" s="220">
        <f t="shared" si="78"/>
        <v>0</v>
      </c>
      <c r="BB252" s="220">
        <f t="shared" si="78"/>
        <v>0</v>
      </c>
      <c r="BC252" s="220">
        <f t="shared" si="78"/>
        <v>0</v>
      </c>
      <c r="BD252" s="220">
        <f t="shared" si="78"/>
        <v>0</v>
      </c>
      <c r="BE252" s="220">
        <f t="shared" si="78"/>
        <v>0</v>
      </c>
      <c r="BF252" s="220">
        <f t="shared" si="78"/>
        <v>1</v>
      </c>
      <c r="BG252" s="222"/>
    </row>
    <row r="253" spans="1:59" ht="16.5" customHeight="1">
      <c r="A253" s="337"/>
      <c r="B253" s="244" t="s">
        <v>191</v>
      </c>
      <c r="C253" s="241" t="str">
        <f>'[2]УП'!$B$59</f>
        <v>Технология газовой наплавки</v>
      </c>
      <c r="D253" s="220"/>
      <c r="E253" s="220"/>
      <c r="F253" s="220" t="s">
        <v>240</v>
      </c>
      <c r="G253" s="220"/>
      <c r="H253" s="220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6">
        <v>0</v>
      </c>
      <c r="X253" s="226">
        <v>0</v>
      </c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20"/>
      <c r="AU253" s="220"/>
      <c r="AV253" s="220"/>
      <c r="AW253" s="220"/>
      <c r="AX253" s="220"/>
      <c r="AY253" s="220"/>
      <c r="AZ253" s="220"/>
      <c r="BA253" s="220"/>
      <c r="BB253" s="220"/>
      <c r="BC253" s="220"/>
      <c r="BD253" s="220"/>
      <c r="BE253" s="220"/>
      <c r="BF253" s="221">
        <f>SUM(E253:BE253)</f>
        <v>0</v>
      </c>
      <c r="BG253" s="222"/>
    </row>
    <row r="254" spans="1:59" ht="12.75">
      <c r="A254" s="337"/>
      <c r="B254" s="244"/>
      <c r="C254" s="241"/>
      <c r="D254" s="220"/>
      <c r="E254" s="220"/>
      <c r="F254" s="220">
        <v>1</v>
      </c>
      <c r="G254" s="220"/>
      <c r="H254" s="220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6">
        <v>0</v>
      </c>
      <c r="X254" s="226">
        <v>0</v>
      </c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220"/>
      <c r="AT254" s="220"/>
      <c r="AU254" s="220"/>
      <c r="AV254" s="220"/>
      <c r="AW254" s="220"/>
      <c r="AX254" s="220"/>
      <c r="AY254" s="220"/>
      <c r="AZ254" s="220"/>
      <c r="BA254" s="220"/>
      <c r="BB254" s="220"/>
      <c r="BC254" s="220"/>
      <c r="BD254" s="220"/>
      <c r="BE254" s="220"/>
      <c r="BF254" s="221">
        <f aca="true" t="shared" si="80" ref="BF254:BF259">SUM(E254:BE254)</f>
        <v>1</v>
      </c>
      <c r="BG254" s="222" t="s">
        <v>241</v>
      </c>
    </row>
    <row r="255" spans="1:59" ht="12.75">
      <c r="A255" s="337"/>
      <c r="B255" s="244" t="s">
        <v>155</v>
      </c>
      <c r="C255" s="241" t="s">
        <v>59</v>
      </c>
      <c r="D255" s="220"/>
      <c r="E255" s="220"/>
      <c r="F255" s="220"/>
      <c r="G255" s="220"/>
      <c r="H255" s="220"/>
      <c r="I255" s="220"/>
      <c r="J255" s="220" t="s">
        <v>240</v>
      </c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6">
        <v>0</v>
      </c>
      <c r="X255" s="226">
        <v>0</v>
      </c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0"/>
      <c r="AT255" s="220"/>
      <c r="AU255" s="220"/>
      <c r="AV255" s="220"/>
      <c r="AW255" s="220"/>
      <c r="AX255" s="220"/>
      <c r="AY255" s="220"/>
      <c r="AZ255" s="220"/>
      <c r="BA255" s="220"/>
      <c r="BB255" s="220"/>
      <c r="BC255" s="220"/>
      <c r="BD255" s="220"/>
      <c r="BE255" s="220"/>
      <c r="BF255" s="221">
        <f t="shared" si="80"/>
        <v>0</v>
      </c>
      <c r="BG255" s="222"/>
    </row>
    <row r="256" spans="1:59" ht="12.75">
      <c r="A256" s="337"/>
      <c r="B256" s="244"/>
      <c r="C256" s="241"/>
      <c r="D256" s="220"/>
      <c r="E256" s="220"/>
      <c r="F256" s="220"/>
      <c r="G256" s="220"/>
      <c r="H256" s="220"/>
      <c r="I256" s="220"/>
      <c r="J256" s="220">
        <v>1</v>
      </c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6"/>
      <c r="X256" s="226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  <c r="AJ256" s="220"/>
      <c r="AK256" s="220"/>
      <c r="AL256" s="220"/>
      <c r="AM256" s="220"/>
      <c r="AN256" s="220"/>
      <c r="AO256" s="220"/>
      <c r="AP256" s="220"/>
      <c r="AQ256" s="220"/>
      <c r="AR256" s="220"/>
      <c r="AS256" s="220"/>
      <c r="AT256" s="220"/>
      <c r="AU256" s="220"/>
      <c r="AV256" s="220"/>
      <c r="AW256" s="220"/>
      <c r="AX256" s="220"/>
      <c r="AY256" s="220"/>
      <c r="AZ256" s="220"/>
      <c r="BA256" s="220"/>
      <c r="BB256" s="220"/>
      <c r="BC256" s="220"/>
      <c r="BD256" s="220"/>
      <c r="BE256" s="220"/>
      <c r="BF256" s="221">
        <f t="shared" si="80"/>
        <v>1</v>
      </c>
      <c r="BG256" s="222" t="s">
        <v>241</v>
      </c>
    </row>
    <row r="257" spans="1:59" ht="12.75">
      <c r="A257" s="337"/>
      <c r="B257" s="244" t="s">
        <v>166</v>
      </c>
      <c r="C257" s="241" t="s">
        <v>257</v>
      </c>
      <c r="D257" s="220"/>
      <c r="E257" s="220"/>
      <c r="F257" s="220"/>
      <c r="G257" s="220"/>
      <c r="H257" s="220"/>
      <c r="I257" s="220"/>
      <c r="J257" s="220"/>
      <c r="K257" s="220"/>
      <c r="L257" s="220"/>
      <c r="M257" s="220"/>
      <c r="N257" s="220"/>
      <c r="O257" s="220"/>
      <c r="P257" s="220" t="s">
        <v>240</v>
      </c>
      <c r="Q257" s="220" t="s">
        <v>251</v>
      </c>
      <c r="R257" s="220"/>
      <c r="S257" s="220"/>
      <c r="T257" s="220"/>
      <c r="U257" s="220"/>
      <c r="V257" s="220"/>
      <c r="W257" s="226">
        <v>0</v>
      </c>
      <c r="X257" s="226">
        <v>0</v>
      </c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0"/>
      <c r="AW257" s="220"/>
      <c r="AX257" s="220"/>
      <c r="AY257" s="220"/>
      <c r="AZ257" s="220"/>
      <c r="BA257" s="220"/>
      <c r="BB257" s="220"/>
      <c r="BC257" s="220"/>
      <c r="BD257" s="220"/>
      <c r="BE257" s="220"/>
      <c r="BF257" s="221">
        <f t="shared" si="80"/>
        <v>0</v>
      </c>
      <c r="BG257" s="222"/>
    </row>
    <row r="258" spans="1:59" ht="12.75">
      <c r="A258" s="337"/>
      <c r="B258" s="244"/>
      <c r="C258" s="241"/>
      <c r="D258" s="220"/>
      <c r="E258" s="220"/>
      <c r="F258" s="220"/>
      <c r="G258" s="220"/>
      <c r="H258" s="220"/>
      <c r="I258" s="220"/>
      <c r="J258" s="220"/>
      <c r="K258" s="220"/>
      <c r="L258" s="220"/>
      <c r="M258" s="220"/>
      <c r="N258" s="220"/>
      <c r="O258" s="220"/>
      <c r="P258" s="220">
        <v>1</v>
      </c>
      <c r="Q258" s="220">
        <v>1</v>
      </c>
      <c r="R258" s="220"/>
      <c r="S258" s="220"/>
      <c r="T258" s="220"/>
      <c r="U258" s="220"/>
      <c r="V258" s="220"/>
      <c r="W258" s="226"/>
      <c r="X258" s="226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  <c r="AJ258" s="220"/>
      <c r="AK258" s="220"/>
      <c r="AL258" s="220"/>
      <c r="AM258" s="220"/>
      <c r="AN258" s="220"/>
      <c r="AO258" s="220"/>
      <c r="AP258" s="220"/>
      <c r="AQ258" s="220"/>
      <c r="AR258" s="220"/>
      <c r="AS258" s="220"/>
      <c r="AT258" s="220"/>
      <c r="AU258" s="220"/>
      <c r="AV258" s="220"/>
      <c r="AW258" s="220"/>
      <c r="AX258" s="220"/>
      <c r="AY258" s="220"/>
      <c r="AZ258" s="220"/>
      <c r="BA258" s="220"/>
      <c r="BB258" s="220"/>
      <c r="BC258" s="220"/>
      <c r="BD258" s="220"/>
      <c r="BE258" s="220"/>
      <c r="BF258" s="221">
        <f t="shared" si="80"/>
        <v>2</v>
      </c>
      <c r="BG258" s="222" t="s">
        <v>258</v>
      </c>
    </row>
    <row r="259" spans="1:59" ht="49.5" customHeight="1">
      <c r="A259" s="337"/>
      <c r="B259" s="220" t="s">
        <v>156</v>
      </c>
      <c r="C259" s="241" t="str">
        <f>'[2]УП'!$B$62</f>
        <v>Дефектация сварных швов и контроль качества сварных соединений</v>
      </c>
      <c r="D259" s="220"/>
      <c r="E259" s="220">
        <f>E261</f>
        <v>0</v>
      </c>
      <c r="F259" s="220">
        <f aca="true" t="shared" si="81" ref="F259:BF260">F261</f>
        <v>0</v>
      </c>
      <c r="G259" s="220">
        <f t="shared" si="81"/>
        <v>0</v>
      </c>
      <c r="H259" s="220">
        <f t="shared" si="81"/>
        <v>0</v>
      </c>
      <c r="I259" s="220">
        <f t="shared" si="81"/>
        <v>0</v>
      </c>
      <c r="J259" s="220">
        <f t="shared" si="81"/>
        <v>0</v>
      </c>
      <c r="K259" s="220">
        <f t="shared" si="81"/>
        <v>0</v>
      </c>
      <c r="L259" s="220">
        <f t="shared" si="81"/>
        <v>0</v>
      </c>
      <c r="M259" s="220">
        <f t="shared" si="81"/>
        <v>0</v>
      </c>
      <c r="N259" s="220">
        <f t="shared" si="81"/>
        <v>0</v>
      </c>
      <c r="O259" s="220">
        <f t="shared" si="81"/>
        <v>0</v>
      </c>
      <c r="P259" s="220">
        <f t="shared" si="81"/>
        <v>0</v>
      </c>
      <c r="Q259" s="220" t="str">
        <f t="shared" si="81"/>
        <v>дз</v>
      </c>
      <c r="R259" s="220">
        <f t="shared" si="81"/>
        <v>0</v>
      </c>
      <c r="S259" s="220">
        <f t="shared" si="81"/>
        <v>0</v>
      </c>
      <c r="T259" s="220">
        <f t="shared" si="81"/>
        <v>0</v>
      </c>
      <c r="U259" s="220">
        <f t="shared" si="81"/>
        <v>0</v>
      </c>
      <c r="V259" s="220">
        <f t="shared" si="81"/>
        <v>0</v>
      </c>
      <c r="W259" s="220">
        <f t="shared" si="81"/>
        <v>0</v>
      </c>
      <c r="X259" s="220">
        <f t="shared" si="81"/>
        <v>0</v>
      </c>
      <c r="Y259" s="220">
        <f t="shared" si="81"/>
        <v>0</v>
      </c>
      <c r="Z259" s="220">
        <f t="shared" si="81"/>
        <v>0</v>
      </c>
      <c r="AA259" s="220">
        <f t="shared" si="81"/>
        <v>0</v>
      </c>
      <c r="AB259" s="220">
        <f t="shared" si="81"/>
        <v>0</v>
      </c>
      <c r="AC259" s="220">
        <f t="shared" si="81"/>
        <v>0</v>
      </c>
      <c r="AD259" s="220">
        <f t="shared" si="81"/>
        <v>0</v>
      </c>
      <c r="AE259" s="220">
        <f t="shared" si="81"/>
        <v>0</v>
      </c>
      <c r="AF259" s="220">
        <f t="shared" si="81"/>
        <v>0</v>
      </c>
      <c r="AG259" s="220">
        <f t="shared" si="81"/>
        <v>0</v>
      </c>
      <c r="AH259" s="220">
        <f t="shared" si="81"/>
        <v>0</v>
      </c>
      <c r="AI259" s="220">
        <f t="shared" si="81"/>
        <v>0</v>
      </c>
      <c r="AJ259" s="220">
        <f t="shared" si="81"/>
        <v>0</v>
      </c>
      <c r="AK259" s="220">
        <f t="shared" si="81"/>
        <v>0</v>
      </c>
      <c r="AL259" s="220">
        <f t="shared" si="81"/>
        <v>0</v>
      </c>
      <c r="AM259" s="220">
        <f t="shared" si="81"/>
        <v>0</v>
      </c>
      <c r="AN259" s="220">
        <f t="shared" si="81"/>
        <v>0</v>
      </c>
      <c r="AO259" s="220">
        <f t="shared" si="81"/>
        <v>0</v>
      </c>
      <c r="AP259" s="220">
        <f t="shared" si="81"/>
        <v>0</v>
      </c>
      <c r="AQ259" s="220">
        <f t="shared" si="81"/>
        <v>0</v>
      </c>
      <c r="AR259" s="220">
        <f t="shared" si="81"/>
        <v>0</v>
      </c>
      <c r="AS259" s="220">
        <f t="shared" si="81"/>
        <v>0</v>
      </c>
      <c r="AT259" s="220">
        <f t="shared" si="81"/>
        <v>0</v>
      </c>
      <c r="AU259" s="220">
        <f t="shared" si="81"/>
        <v>0</v>
      </c>
      <c r="AV259" s="220">
        <f t="shared" si="81"/>
        <v>0</v>
      </c>
      <c r="AW259" s="220">
        <f t="shared" si="81"/>
        <v>0</v>
      </c>
      <c r="AX259" s="220">
        <f t="shared" si="81"/>
        <v>0</v>
      </c>
      <c r="AY259" s="220">
        <f t="shared" si="81"/>
        <v>0</v>
      </c>
      <c r="AZ259" s="220">
        <f t="shared" si="81"/>
        <v>0</v>
      </c>
      <c r="BA259" s="220">
        <f t="shared" si="81"/>
        <v>0</v>
      </c>
      <c r="BB259" s="220">
        <f t="shared" si="81"/>
        <v>0</v>
      </c>
      <c r="BC259" s="220">
        <f t="shared" si="81"/>
        <v>0</v>
      </c>
      <c r="BD259" s="220">
        <f t="shared" si="81"/>
        <v>0</v>
      </c>
      <c r="BE259" s="220">
        <f t="shared" si="81"/>
        <v>0</v>
      </c>
      <c r="BF259" s="221">
        <f t="shared" si="80"/>
        <v>0</v>
      </c>
      <c r="BG259" s="222"/>
    </row>
    <row r="260" spans="1:59" ht="12.75">
      <c r="A260" s="337"/>
      <c r="B260" s="220"/>
      <c r="C260" s="241"/>
      <c r="D260" s="220"/>
      <c r="E260" s="220">
        <f aca="true" t="shared" si="82" ref="E260:V260">E262+E264+E266+E268</f>
        <v>0</v>
      </c>
      <c r="F260" s="220">
        <f t="shared" si="82"/>
        <v>0</v>
      </c>
      <c r="G260" s="220">
        <f t="shared" si="82"/>
        <v>0</v>
      </c>
      <c r="H260" s="220">
        <f t="shared" si="82"/>
        <v>0</v>
      </c>
      <c r="I260" s="220">
        <f t="shared" si="82"/>
        <v>0</v>
      </c>
      <c r="J260" s="220">
        <f t="shared" si="82"/>
        <v>0</v>
      </c>
      <c r="K260" s="220">
        <f t="shared" si="82"/>
        <v>0</v>
      </c>
      <c r="L260" s="220">
        <f t="shared" si="82"/>
        <v>0</v>
      </c>
      <c r="M260" s="220">
        <f t="shared" si="82"/>
        <v>0</v>
      </c>
      <c r="N260" s="220">
        <f t="shared" si="82"/>
        <v>0</v>
      </c>
      <c r="O260" s="220">
        <f t="shared" si="82"/>
        <v>0</v>
      </c>
      <c r="P260" s="220">
        <f t="shared" si="82"/>
        <v>0</v>
      </c>
      <c r="Q260" s="220">
        <f t="shared" si="82"/>
        <v>1</v>
      </c>
      <c r="R260" s="220">
        <f t="shared" si="82"/>
        <v>1</v>
      </c>
      <c r="S260" s="220">
        <f t="shared" si="82"/>
        <v>0</v>
      </c>
      <c r="T260" s="220">
        <f t="shared" si="82"/>
        <v>1</v>
      </c>
      <c r="U260" s="220">
        <f t="shared" si="82"/>
        <v>2</v>
      </c>
      <c r="V260" s="220">
        <f t="shared" si="82"/>
        <v>0</v>
      </c>
      <c r="W260" s="220">
        <f t="shared" si="81"/>
        <v>0</v>
      </c>
      <c r="X260" s="220">
        <f t="shared" si="81"/>
        <v>0</v>
      </c>
      <c r="Y260" s="220">
        <f t="shared" si="81"/>
        <v>0</v>
      </c>
      <c r="Z260" s="220">
        <f t="shared" si="81"/>
        <v>0</v>
      </c>
      <c r="AA260" s="220">
        <f t="shared" si="81"/>
        <v>0</v>
      </c>
      <c r="AB260" s="220">
        <f t="shared" si="81"/>
        <v>0</v>
      </c>
      <c r="AC260" s="220">
        <f t="shared" si="81"/>
        <v>0</v>
      </c>
      <c r="AD260" s="220">
        <f t="shared" si="81"/>
        <v>0</v>
      </c>
      <c r="AE260" s="220">
        <f t="shared" si="81"/>
        <v>0</v>
      </c>
      <c r="AF260" s="220">
        <f t="shared" si="81"/>
        <v>0</v>
      </c>
      <c r="AG260" s="220">
        <f t="shared" si="81"/>
        <v>0</v>
      </c>
      <c r="AH260" s="220">
        <f t="shared" si="81"/>
        <v>0</v>
      </c>
      <c r="AI260" s="220">
        <f t="shared" si="81"/>
        <v>0</v>
      </c>
      <c r="AJ260" s="220">
        <f t="shared" si="81"/>
        <v>0</v>
      </c>
      <c r="AK260" s="220">
        <f t="shared" si="81"/>
        <v>0</v>
      </c>
      <c r="AL260" s="220">
        <f t="shared" si="81"/>
        <v>0</v>
      </c>
      <c r="AM260" s="220">
        <f t="shared" si="81"/>
        <v>0</v>
      </c>
      <c r="AN260" s="220">
        <f t="shared" si="81"/>
        <v>0</v>
      </c>
      <c r="AO260" s="220">
        <f t="shared" si="81"/>
        <v>0</v>
      </c>
      <c r="AP260" s="220">
        <f t="shared" si="81"/>
        <v>0</v>
      </c>
      <c r="AQ260" s="220">
        <f t="shared" si="81"/>
        <v>0</v>
      </c>
      <c r="AR260" s="220">
        <f t="shared" si="81"/>
        <v>0</v>
      </c>
      <c r="AS260" s="220">
        <f t="shared" si="81"/>
        <v>0</v>
      </c>
      <c r="AT260" s="220">
        <f t="shared" si="81"/>
        <v>0</v>
      </c>
      <c r="AU260" s="220">
        <f t="shared" si="81"/>
        <v>0</v>
      </c>
      <c r="AV260" s="220">
        <f t="shared" si="81"/>
        <v>0</v>
      </c>
      <c r="AW260" s="220">
        <f t="shared" si="81"/>
        <v>0</v>
      </c>
      <c r="AX260" s="220">
        <f t="shared" si="81"/>
        <v>0</v>
      </c>
      <c r="AY260" s="220">
        <f t="shared" si="81"/>
        <v>0</v>
      </c>
      <c r="AZ260" s="220">
        <f t="shared" si="81"/>
        <v>0</v>
      </c>
      <c r="BA260" s="220">
        <f t="shared" si="81"/>
        <v>0</v>
      </c>
      <c r="BB260" s="220">
        <f t="shared" si="81"/>
        <v>0</v>
      </c>
      <c r="BC260" s="220">
        <f t="shared" si="81"/>
        <v>0</v>
      </c>
      <c r="BD260" s="220">
        <f t="shared" si="81"/>
        <v>0</v>
      </c>
      <c r="BE260" s="220">
        <f t="shared" si="81"/>
        <v>0</v>
      </c>
      <c r="BF260" s="220">
        <f t="shared" si="81"/>
        <v>1</v>
      </c>
      <c r="BG260" s="222"/>
    </row>
    <row r="261" spans="1:59" ht="16.5" customHeight="1">
      <c r="A261" s="337"/>
      <c r="B261" s="244" t="s">
        <v>157</v>
      </c>
      <c r="C261" s="241" t="str">
        <f>'[2]УП'!$B$63</f>
        <v>Дефекты и способы испытания сварных швов</v>
      </c>
      <c r="D261" s="220"/>
      <c r="E261" s="220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 t="s">
        <v>240</v>
      </c>
      <c r="R261" s="220"/>
      <c r="S261" s="220"/>
      <c r="T261" s="220"/>
      <c r="U261" s="220"/>
      <c r="V261" s="220"/>
      <c r="W261" s="226">
        <v>0</v>
      </c>
      <c r="X261" s="226">
        <v>0</v>
      </c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  <c r="AJ261" s="220"/>
      <c r="AK261" s="220"/>
      <c r="AL261" s="220"/>
      <c r="AM261" s="220"/>
      <c r="AN261" s="220"/>
      <c r="AO261" s="220"/>
      <c r="AP261" s="220"/>
      <c r="AQ261" s="220"/>
      <c r="AR261" s="220"/>
      <c r="AS261" s="220"/>
      <c r="AT261" s="220"/>
      <c r="AU261" s="220"/>
      <c r="AV261" s="220"/>
      <c r="AW261" s="220"/>
      <c r="AX261" s="220"/>
      <c r="AY261" s="220"/>
      <c r="AZ261" s="220"/>
      <c r="BA261" s="220"/>
      <c r="BB261" s="220"/>
      <c r="BC261" s="220"/>
      <c r="BD261" s="220"/>
      <c r="BE261" s="220"/>
      <c r="BF261" s="221">
        <f aca="true" t="shared" si="83" ref="BF261:BF269">SUM(E261:BE261)</f>
        <v>0</v>
      </c>
      <c r="BG261" s="222"/>
    </row>
    <row r="262" spans="1:59" ht="12.75">
      <c r="A262" s="337"/>
      <c r="B262" s="244"/>
      <c r="C262" s="241"/>
      <c r="D262" s="220"/>
      <c r="E262" s="220"/>
      <c r="F262" s="220"/>
      <c r="G262" s="220"/>
      <c r="H262" s="220"/>
      <c r="I262" s="220"/>
      <c r="J262" s="220"/>
      <c r="K262" s="220"/>
      <c r="L262" s="220"/>
      <c r="M262" s="220"/>
      <c r="N262" s="220"/>
      <c r="O262" s="220"/>
      <c r="P262" s="220"/>
      <c r="Q262" s="220">
        <v>1</v>
      </c>
      <c r="R262" s="220"/>
      <c r="S262" s="220"/>
      <c r="T262" s="220"/>
      <c r="U262" s="220"/>
      <c r="V262" s="220"/>
      <c r="W262" s="226">
        <v>0</v>
      </c>
      <c r="X262" s="226">
        <v>0</v>
      </c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  <c r="AJ262" s="220"/>
      <c r="AK262" s="220"/>
      <c r="AL262" s="220"/>
      <c r="AM262" s="220"/>
      <c r="AN262" s="220"/>
      <c r="AO262" s="220"/>
      <c r="AP262" s="220"/>
      <c r="AQ262" s="220"/>
      <c r="AR262" s="220"/>
      <c r="AS262" s="220"/>
      <c r="AT262" s="220"/>
      <c r="AU262" s="220"/>
      <c r="AV262" s="220"/>
      <c r="AW262" s="220"/>
      <c r="AX262" s="220"/>
      <c r="AY262" s="220"/>
      <c r="AZ262" s="220"/>
      <c r="BA262" s="220"/>
      <c r="BB262" s="220"/>
      <c r="BC262" s="220"/>
      <c r="BD262" s="220"/>
      <c r="BE262" s="220"/>
      <c r="BF262" s="221">
        <f t="shared" si="83"/>
        <v>1</v>
      </c>
      <c r="BG262" s="222" t="s">
        <v>241</v>
      </c>
    </row>
    <row r="263" spans="1:59" ht="12.75">
      <c r="A263" s="337"/>
      <c r="B263" s="244" t="s">
        <v>158</v>
      </c>
      <c r="C263" s="241" t="s">
        <v>59</v>
      </c>
      <c r="D263" s="220"/>
      <c r="E263" s="220"/>
      <c r="F263" s="220"/>
      <c r="G263" s="220"/>
      <c r="H263" s="220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 t="s">
        <v>240</v>
      </c>
      <c r="S263" s="220"/>
      <c r="T263" s="220"/>
      <c r="U263" s="220"/>
      <c r="V263" s="220"/>
      <c r="W263" s="226">
        <v>0</v>
      </c>
      <c r="X263" s="226">
        <v>0</v>
      </c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  <c r="AJ263" s="220"/>
      <c r="AK263" s="220"/>
      <c r="AL263" s="220"/>
      <c r="AM263" s="220"/>
      <c r="AN263" s="220"/>
      <c r="AO263" s="220"/>
      <c r="AP263" s="220"/>
      <c r="AQ263" s="220"/>
      <c r="AR263" s="220"/>
      <c r="AS263" s="220"/>
      <c r="AT263" s="220"/>
      <c r="AU263" s="220"/>
      <c r="AV263" s="220"/>
      <c r="AW263" s="220"/>
      <c r="AX263" s="220"/>
      <c r="AY263" s="220"/>
      <c r="AZ263" s="220"/>
      <c r="BA263" s="220"/>
      <c r="BB263" s="220"/>
      <c r="BC263" s="220"/>
      <c r="BD263" s="220"/>
      <c r="BE263" s="220"/>
      <c r="BF263" s="221">
        <f t="shared" si="83"/>
        <v>0</v>
      </c>
      <c r="BG263" s="222"/>
    </row>
    <row r="264" spans="1:59" ht="12.75">
      <c r="A264" s="337"/>
      <c r="B264" s="244"/>
      <c r="C264" s="241"/>
      <c r="D264" s="220"/>
      <c r="E264" s="220"/>
      <c r="F264" s="220"/>
      <c r="G264" s="220"/>
      <c r="H264" s="220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>
        <v>1</v>
      </c>
      <c r="S264" s="220"/>
      <c r="T264" s="220"/>
      <c r="U264" s="220"/>
      <c r="V264" s="220"/>
      <c r="W264" s="226"/>
      <c r="X264" s="226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  <c r="AJ264" s="220"/>
      <c r="AK264" s="220"/>
      <c r="AL264" s="220"/>
      <c r="AM264" s="220"/>
      <c r="AN264" s="220"/>
      <c r="AO264" s="220"/>
      <c r="AP264" s="220"/>
      <c r="AQ264" s="220"/>
      <c r="AR264" s="220"/>
      <c r="AS264" s="220"/>
      <c r="AT264" s="220"/>
      <c r="AU264" s="220"/>
      <c r="AV264" s="220"/>
      <c r="AW264" s="220"/>
      <c r="AX264" s="220"/>
      <c r="AY264" s="220"/>
      <c r="AZ264" s="220"/>
      <c r="BA264" s="220"/>
      <c r="BB264" s="220"/>
      <c r="BC264" s="220"/>
      <c r="BD264" s="220"/>
      <c r="BE264" s="220"/>
      <c r="BF264" s="221">
        <f t="shared" si="83"/>
        <v>1</v>
      </c>
      <c r="BG264" s="222" t="s">
        <v>241</v>
      </c>
    </row>
    <row r="265" spans="1:59" ht="12.75">
      <c r="A265" s="337"/>
      <c r="B265" s="244" t="s">
        <v>198</v>
      </c>
      <c r="C265" s="241" t="s">
        <v>257</v>
      </c>
      <c r="D265" s="220"/>
      <c r="E265" s="220"/>
      <c r="F265" s="220"/>
      <c r="G265" s="220"/>
      <c r="H265" s="220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 t="s">
        <v>240</v>
      </c>
      <c r="U265" s="220" t="s">
        <v>251</v>
      </c>
      <c r="V265" s="220"/>
      <c r="W265" s="226">
        <v>0</v>
      </c>
      <c r="X265" s="226">
        <v>0</v>
      </c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  <c r="AJ265" s="220"/>
      <c r="AK265" s="220"/>
      <c r="AL265" s="220"/>
      <c r="AM265" s="220"/>
      <c r="AN265" s="220"/>
      <c r="AO265" s="220"/>
      <c r="AP265" s="220"/>
      <c r="AQ265" s="220"/>
      <c r="AR265" s="220"/>
      <c r="AS265" s="220"/>
      <c r="AT265" s="220"/>
      <c r="AU265" s="220"/>
      <c r="AV265" s="220"/>
      <c r="AW265" s="220"/>
      <c r="AX265" s="220"/>
      <c r="AY265" s="220"/>
      <c r="AZ265" s="220"/>
      <c r="BA265" s="220"/>
      <c r="BB265" s="220"/>
      <c r="BC265" s="220"/>
      <c r="BD265" s="220"/>
      <c r="BE265" s="220"/>
      <c r="BF265" s="221">
        <f t="shared" si="83"/>
        <v>0</v>
      </c>
      <c r="BG265" s="222"/>
    </row>
    <row r="266" spans="1:59" ht="12.75">
      <c r="A266" s="337"/>
      <c r="B266" s="244"/>
      <c r="C266" s="241"/>
      <c r="D266" s="220"/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>
        <v>1</v>
      </c>
      <c r="U266" s="220">
        <v>1</v>
      </c>
      <c r="V266" s="220"/>
      <c r="W266" s="226"/>
      <c r="X266" s="226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0"/>
      <c r="AW266" s="220"/>
      <c r="AX266" s="220"/>
      <c r="AY266" s="220"/>
      <c r="AZ266" s="220"/>
      <c r="BA266" s="220"/>
      <c r="BB266" s="220"/>
      <c r="BC266" s="220"/>
      <c r="BD266" s="220"/>
      <c r="BE266" s="220"/>
      <c r="BF266" s="221">
        <f t="shared" si="83"/>
        <v>2</v>
      </c>
      <c r="BG266" s="222" t="s">
        <v>258</v>
      </c>
    </row>
    <row r="267" spans="1:59" ht="16.5" customHeight="1">
      <c r="A267" s="337"/>
      <c r="B267" s="244" t="s">
        <v>43</v>
      </c>
      <c r="C267" s="241" t="s">
        <v>44</v>
      </c>
      <c r="D267" s="220"/>
      <c r="E267" s="220"/>
      <c r="F267" s="220"/>
      <c r="G267" s="220"/>
      <c r="H267" s="220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 t="s">
        <v>240</v>
      </c>
      <c r="V267" s="220"/>
      <c r="W267" s="226">
        <v>0</v>
      </c>
      <c r="X267" s="226">
        <v>0</v>
      </c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  <c r="AJ267" s="220"/>
      <c r="AK267" s="220"/>
      <c r="AL267" s="220"/>
      <c r="AM267" s="220"/>
      <c r="AN267" s="220"/>
      <c r="AO267" s="220"/>
      <c r="AP267" s="220"/>
      <c r="AQ267" s="220"/>
      <c r="AR267" s="220"/>
      <c r="AS267" s="220"/>
      <c r="AT267" s="220"/>
      <c r="AU267" s="220"/>
      <c r="AV267" s="220"/>
      <c r="AW267" s="220"/>
      <c r="AX267" s="220"/>
      <c r="AY267" s="220"/>
      <c r="AZ267" s="220"/>
      <c r="BA267" s="220"/>
      <c r="BB267" s="220"/>
      <c r="BC267" s="220"/>
      <c r="BD267" s="220"/>
      <c r="BE267" s="220"/>
      <c r="BF267" s="221">
        <f t="shared" si="83"/>
        <v>0</v>
      </c>
      <c r="BG267" s="222"/>
    </row>
    <row r="268" spans="1:59" ht="12.75">
      <c r="A268" s="337"/>
      <c r="B268" s="244"/>
      <c r="C268" s="241"/>
      <c r="D268" s="220"/>
      <c r="E268" s="220"/>
      <c r="F268" s="220"/>
      <c r="G268" s="220"/>
      <c r="H268" s="220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>
        <v>1</v>
      </c>
      <c r="V268" s="220"/>
      <c r="W268" s="226">
        <v>0</v>
      </c>
      <c r="X268" s="226">
        <v>0</v>
      </c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  <c r="AJ268" s="220"/>
      <c r="AK268" s="220"/>
      <c r="AL268" s="220"/>
      <c r="AM268" s="220"/>
      <c r="AN268" s="220"/>
      <c r="AO268" s="220"/>
      <c r="AP268" s="220"/>
      <c r="AQ268" s="220"/>
      <c r="AR268" s="220"/>
      <c r="AS268" s="220"/>
      <c r="AT268" s="220"/>
      <c r="AU268" s="220"/>
      <c r="AV268" s="220"/>
      <c r="AW268" s="220"/>
      <c r="AX268" s="220"/>
      <c r="AY268" s="220"/>
      <c r="AZ268" s="220"/>
      <c r="BA268" s="220"/>
      <c r="BB268" s="220"/>
      <c r="BC268" s="220"/>
      <c r="BD268" s="220"/>
      <c r="BE268" s="220"/>
      <c r="BF268" s="221">
        <f t="shared" si="83"/>
        <v>1</v>
      </c>
      <c r="BG268" s="222" t="s">
        <v>241</v>
      </c>
    </row>
    <row r="269" spans="1:59" s="245" customFormat="1" ht="29.25" customHeight="1" hidden="1">
      <c r="A269" s="337"/>
      <c r="B269" s="339" t="s">
        <v>142</v>
      </c>
      <c r="C269" s="339"/>
      <c r="D269" s="224"/>
      <c r="E269" s="220">
        <f>E217+E180+E235+E267</f>
        <v>0</v>
      </c>
      <c r="F269" s="220" t="e">
        <f>F217+F180+F235+F267</f>
        <v>#VALUE!</v>
      </c>
      <c r="G269" s="220">
        <v>36</v>
      </c>
      <c r="H269" s="220">
        <v>36</v>
      </c>
      <c r="I269" s="220">
        <v>36</v>
      </c>
      <c r="J269" s="220">
        <v>36</v>
      </c>
      <c r="K269" s="220">
        <v>36</v>
      </c>
      <c r="L269" s="220">
        <v>36</v>
      </c>
      <c r="M269" s="220">
        <v>36</v>
      </c>
      <c r="N269" s="220">
        <v>36</v>
      </c>
      <c r="O269" s="220">
        <v>36</v>
      </c>
      <c r="P269" s="220">
        <v>36</v>
      </c>
      <c r="Q269" s="220" t="e">
        <f>Q217+Q180+Q235+Q267</f>
        <v>#VALUE!</v>
      </c>
      <c r="R269" s="220">
        <v>36</v>
      </c>
      <c r="S269" s="220">
        <v>36</v>
      </c>
      <c r="T269" s="220">
        <v>36</v>
      </c>
      <c r="U269" s="220" t="e">
        <f aca="true" t="shared" si="84" ref="U269:BE269">U217+U180+U235+U267</f>
        <v>#VALUE!</v>
      </c>
      <c r="V269" s="220">
        <f t="shared" si="84"/>
        <v>0</v>
      </c>
      <c r="W269" s="220">
        <f t="shared" si="84"/>
        <v>0</v>
      </c>
      <c r="X269" s="220">
        <f t="shared" si="84"/>
        <v>0</v>
      </c>
      <c r="Y269" s="220">
        <f t="shared" si="84"/>
        <v>0</v>
      </c>
      <c r="Z269" s="220">
        <f t="shared" si="84"/>
        <v>0</v>
      </c>
      <c r="AA269" s="220">
        <f t="shared" si="84"/>
        <v>0</v>
      </c>
      <c r="AB269" s="220">
        <f t="shared" si="84"/>
        <v>0</v>
      </c>
      <c r="AC269" s="220">
        <f t="shared" si="84"/>
        <v>0</v>
      </c>
      <c r="AD269" s="220">
        <f t="shared" si="84"/>
        <v>0</v>
      </c>
      <c r="AE269" s="220">
        <f t="shared" si="84"/>
        <v>0</v>
      </c>
      <c r="AF269" s="220">
        <f t="shared" si="84"/>
        <v>0</v>
      </c>
      <c r="AG269" s="220">
        <f t="shared" si="84"/>
        <v>0</v>
      </c>
      <c r="AH269" s="220">
        <f t="shared" si="84"/>
        <v>0</v>
      </c>
      <c r="AI269" s="220">
        <f t="shared" si="84"/>
        <v>0</v>
      </c>
      <c r="AJ269" s="220">
        <f t="shared" si="84"/>
        <v>0</v>
      </c>
      <c r="AK269" s="220">
        <f t="shared" si="84"/>
        <v>0</v>
      </c>
      <c r="AL269" s="220">
        <f t="shared" si="84"/>
        <v>0</v>
      </c>
      <c r="AM269" s="220">
        <f t="shared" si="84"/>
        <v>0</v>
      </c>
      <c r="AN269" s="220">
        <f t="shared" si="84"/>
        <v>0</v>
      </c>
      <c r="AO269" s="220">
        <f t="shared" si="84"/>
        <v>0</v>
      </c>
      <c r="AP269" s="220">
        <f t="shared" si="84"/>
        <v>0</v>
      </c>
      <c r="AQ269" s="220">
        <f t="shared" si="84"/>
        <v>0</v>
      </c>
      <c r="AR269" s="220">
        <f t="shared" si="84"/>
        <v>0</v>
      </c>
      <c r="AS269" s="220">
        <f t="shared" si="84"/>
        <v>0</v>
      </c>
      <c r="AT269" s="220">
        <f t="shared" si="84"/>
        <v>0</v>
      </c>
      <c r="AU269" s="220">
        <f t="shared" si="84"/>
        <v>0</v>
      </c>
      <c r="AV269" s="220">
        <f t="shared" si="84"/>
        <v>0</v>
      </c>
      <c r="AW269" s="220">
        <f t="shared" si="84"/>
        <v>0</v>
      </c>
      <c r="AX269" s="220">
        <f t="shared" si="84"/>
        <v>0</v>
      </c>
      <c r="AY269" s="220">
        <f t="shared" si="84"/>
        <v>0</v>
      </c>
      <c r="AZ269" s="220">
        <f t="shared" si="84"/>
        <v>0</v>
      </c>
      <c r="BA269" s="220">
        <f t="shared" si="84"/>
        <v>0</v>
      </c>
      <c r="BB269" s="220">
        <f t="shared" si="84"/>
        <v>0</v>
      </c>
      <c r="BC269" s="220">
        <f t="shared" si="84"/>
        <v>0</v>
      </c>
      <c r="BD269" s="220">
        <f t="shared" si="84"/>
        <v>0</v>
      </c>
      <c r="BE269" s="220">
        <f t="shared" si="84"/>
        <v>0</v>
      </c>
      <c r="BF269" s="220" t="e">
        <f t="shared" si="83"/>
        <v>#VALUE!</v>
      </c>
      <c r="BG269" s="222"/>
    </row>
    <row r="270" spans="1:59" s="245" customFormat="1" ht="29.25" customHeight="1">
      <c r="A270" s="337"/>
      <c r="B270" s="280"/>
      <c r="C270" s="281"/>
      <c r="D270" s="224"/>
      <c r="E270" s="277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277"/>
      <c r="W270" s="277"/>
      <c r="X270" s="277"/>
      <c r="Y270" s="277"/>
      <c r="Z270" s="277" t="s">
        <v>83</v>
      </c>
      <c r="AA270" s="277"/>
      <c r="AB270" s="277"/>
      <c r="AC270" s="277"/>
      <c r="AD270" s="277"/>
      <c r="AE270" s="277"/>
      <c r="AF270" s="277"/>
      <c r="AG270" s="277"/>
      <c r="AH270" s="277"/>
      <c r="AI270" s="277"/>
      <c r="AJ270" s="277"/>
      <c r="AK270" s="277"/>
      <c r="AL270" s="277"/>
      <c r="AM270" s="277"/>
      <c r="AN270" s="277"/>
      <c r="AO270" s="277"/>
      <c r="AP270" s="277"/>
      <c r="AQ270" s="277"/>
      <c r="AR270" s="277"/>
      <c r="AS270" s="277"/>
      <c r="AT270" s="277"/>
      <c r="AU270" s="277"/>
      <c r="AV270" s="277"/>
      <c r="AW270" s="277"/>
      <c r="AX270" s="277"/>
      <c r="AY270" s="277"/>
      <c r="AZ270" s="277"/>
      <c r="BA270" s="277"/>
      <c r="BB270" s="277"/>
      <c r="BC270" s="277"/>
      <c r="BD270" s="277"/>
      <c r="BE270" s="277"/>
      <c r="BF270" s="277"/>
      <c r="BG270" s="222"/>
    </row>
    <row r="271" spans="1:59" ht="34.5" customHeight="1">
      <c r="A271" s="337"/>
      <c r="B271" s="340" t="s">
        <v>249</v>
      </c>
      <c r="C271" s="341"/>
      <c r="D271" s="220"/>
      <c r="E271" s="220">
        <f>E218+E181+E236+E268+E254</f>
        <v>0</v>
      </c>
      <c r="F271" s="220">
        <f>F254+F256+F258+F262+F264+F266+F268</f>
        <v>1</v>
      </c>
      <c r="G271" s="220">
        <f aca="true" t="shared" si="85" ref="G271:BF271">G254+G256+G258+G262+G264+G266+G268</f>
        <v>0</v>
      </c>
      <c r="H271" s="220">
        <f t="shared" si="85"/>
        <v>0</v>
      </c>
      <c r="I271" s="220">
        <f t="shared" si="85"/>
        <v>0</v>
      </c>
      <c r="J271" s="220">
        <f t="shared" si="85"/>
        <v>1</v>
      </c>
      <c r="K271" s="220">
        <f t="shared" si="85"/>
        <v>0</v>
      </c>
      <c r="L271" s="220">
        <f t="shared" si="85"/>
        <v>0</v>
      </c>
      <c r="M271" s="220">
        <f t="shared" si="85"/>
        <v>0</v>
      </c>
      <c r="N271" s="220">
        <f t="shared" si="85"/>
        <v>0</v>
      </c>
      <c r="O271" s="220">
        <f t="shared" si="85"/>
        <v>0</v>
      </c>
      <c r="P271" s="220">
        <f t="shared" si="85"/>
        <v>1</v>
      </c>
      <c r="Q271" s="220">
        <f t="shared" si="85"/>
        <v>2</v>
      </c>
      <c r="R271" s="220">
        <f t="shared" si="85"/>
        <v>1</v>
      </c>
      <c r="S271" s="220">
        <f t="shared" si="85"/>
        <v>0</v>
      </c>
      <c r="T271" s="220">
        <f t="shared" si="85"/>
        <v>1</v>
      </c>
      <c r="U271" s="220">
        <f t="shared" si="85"/>
        <v>2</v>
      </c>
      <c r="V271" s="220">
        <f t="shared" si="85"/>
        <v>0</v>
      </c>
      <c r="W271" s="220">
        <f t="shared" si="85"/>
        <v>0</v>
      </c>
      <c r="X271" s="220">
        <f t="shared" si="85"/>
        <v>0</v>
      </c>
      <c r="Y271" s="220">
        <f t="shared" si="85"/>
        <v>0</v>
      </c>
      <c r="Z271" s="220">
        <f t="shared" si="85"/>
        <v>0</v>
      </c>
      <c r="AA271" s="220">
        <f t="shared" si="85"/>
        <v>0</v>
      </c>
      <c r="AB271" s="220">
        <f t="shared" si="85"/>
        <v>0</v>
      </c>
      <c r="AC271" s="220">
        <f t="shared" si="85"/>
        <v>0</v>
      </c>
      <c r="AD271" s="220">
        <f t="shared" si="85"/>
        <v>0</v>
      </c>
      <c r="AE271" s="220">
        <f t="shared" si="85"/>
        <v>0</v>
      </c>
      <c r="AF271" s="220">
        <f t="shared" si="85"/>
        <v>0</v>
      </c>
      <c r="AG271" s="220">
        <f t="shared" si="85"/>
        <v>0</v>
      </c>
      <c r="AH271" s="220">
        <f t="shared" si="85"/>
        <v>0</v>
      </c>
      <c r="AI271" s="220">
        <f t="shared" si="85"/>
        <v>0</v>
      </c>
      <c r="AJ271" s="220">
        <f t="shared" si="85"/>
        <v>0</v>
      </c>
      <c r="AK271" s="220">
        <f t="shared" si="85"/>
        <v>0</v>
      </c>
      <c r="AL271" s="220">
        <f t="shared" si="85"/>
        <v>0</v>
      </c>
      <c r="AM271" s="220">
        <f t="shared" si="85"/>
        <v>0</v>
      </c>
      <c r="AN271" s="220">
        <f t="shared" si="85"/>
        <v>0</v>
      </c>
      <c r="AO271" s="220">
        <f t="shared" si="85"/>
        <v>0</v>
      </c>
      <c r="AP271" s="220">
        <f t="shared" si="85"/>
        <v>0</v>
      </c>
      <c r="AQ271" s="220">
        <f t="shared" si="85"/>
        <v>0</v>
      </c>
      <c r="AR271" s="220">
        <f t="shared" si="85"/>
        <v>0</v>
      </c>
      <c r="AS271" s="220">
        <f t="shared" si="85"/>
        <v>0</v>
      </c>
      <c r="AT271" s="220">
        <f t="shared" si="85"/>
        <v>0</v>
      </c>
      <c r="AU271" s="220">
        <f t="shared" si="85"/>
        <v>0</v>
      </c>
      <c r="AV271" s="220">
        <f t="shared" si="85"/>
        <v>0</v>
      </c>
      <c r="AW271" s="220">
        <f t="shared" si="85"/>
        <v>0</v>
      </c>
      <c r="AX271" s="220">
        <f t="shared" si="85"/>
        <v>0</v>
      </c>
      <c r="AY271" s="220">
        <f t="shared" si="85"/>
        <v>0</v>
      </c>
      <c r="AZ271" s="220">
        <f t="shared" si="85"/>
        <v>0</v>
      </c>
      <c r="BA271" s="220">
        <f t="shared" si="85"/>
        <v>0</v>
      </c>
      <c r="BB271" s="220">
        <f t="shared" si="85"/>
        <v>0</v>
      </c>
      <c r="BC271" s="220">
        <f t="shared" si="85"/>
        <v>0</v>
      </c>
      <c r="BD271" s="220">
        <f t="shared" si="85"/>
        <v>0</v>
      </c>
      <c r="BE271" s="220">
        <f t="shared" si="85"/>
        <v>0</v>
      </c>
      <c r="BF271" s="220">
        <f t="shared" si="85"/>
        <v>9</v>
      </c>
      <c r="BG271" s="222" t="s">
        <v>259</v>
      </c>
    </row>
    <row r="272" spans="1:59" s="246" customFormat="1" ht="30" customHeight="1" hidden="1">
      <c r="A272" s="338"/>
      <c r="B272" s="342" t="s">
        <v>145</v>
      </c>
      <c r="C272" s="342"/>
      <c r="D272" s="224"/>
      <c r="E272" s="220">
        <f aca="true" t="shared" si="86" ref="E272:BF272">E269+E271</f>
        <v>0</v>
      </c>
      <c r="F272" s="220" t="e">
        <f t="shared" si="86"/>
        <v>#VALUE!</v>
      </c>
      <c r="G272" s="220">
        <f t="shared" si="86"/>
        <v>36</v>
      </c>
      <c r="H272" s="220">
        <f t="shared" si="86"/>
        <v>36</v>
      </c>
      <c r="I272" s="220">
        <f t="shared" si="86"/>
        <v>36</v>
      </c>
      <c r="J272" s="220">
        <f t="shared" si="86"/>
        <v>37</v>
      </c>
      <c r="K272" s="220">
        <f t="shared" si="86"/>
        <v>36</v>
      </c>
      <c r="L272" s="220">
        <f t="shared" si="86"/>
        <v>36</v>
      </c>
      <c r="M272" s="220">
        <f t="shared" si="86"/>
        <v>36</v>
      </c>
      <c r="N272" s="220">
        <f t="shared" si="86"/>
        <v>36</v>
      </c>
      <c r="O272" s="220">
        <f t="shared" si="86"/>
        <v>36</v>
      </c>
      <c r="P272" s="220">
        <f t="shared" si="86"/>
        <v>37</v>
      </c>
      <c r="Q272" s="220" t="e">
        <f t="shared" si="86"/>
        <v>#VALUE!</v>
      </c>
      <c r="R272" s="220">
        <f t="shared" si="86"/>
        <v>37</v>
      </c>
      <c r="S272" s="220">
        <f t="shared" si="86"/>
        <v>36</v>
      </c>
      <c r="T272" s="220">
        <f t="shared" si="86"/>
        <v>37</v>
      </c>
      <c r="U272" s="220" t="e">
        <f t="shared" si="86"/>
        <v>#VALUE!</v>
      </c>
      <c r="V272" s="220">
        <f t="shared" si="86"/>
        <v>0</v>
      </c>
      <c r="W272" s="220">
        <f t="shared" si="86"/>
        <v>0</v>
      </c>
      <c r="X272" s="220">
        <f t="shared" si="86"/>
        <v>0</v>
      </c>
      <c r="Y272" s="220">
        <f t="shared" si="86"/>
        <v>0</v>
      </c>
      <c r="Z272" s="220">
        <f t="shared" si="86"/>
        <v>0</v>
      </c>
      <c r="AA272" s="220">
        <f t="shared" si="86"/>
        <v>0</v>
      </c>
      <c r="AB272" s="220">
        <f t="shared" si="86"/>
        <v>0</v>
      </c>
      <c r="AC272" s="220">
        <f t="shared" si="86"/>
        <v>0</v>
      </c>
      <c r="AD272" s="220">
        <f t="shared" si="86"/>
        <v>0</v>
      </c>
      <c r="AE272" s="220">
        <f t="shared" si="86"/>
        <v>0</v>
      </c>
      <c r="AF272" s="220">
        <f t="shared" si="86"/>
        <v>0</v>
      </c>
      <c r="AG272" s="220">
        <f t="shared" si="86"/>
        <v>0</v>
      </c>
      <c r="AH272" s="220">
        <f t="shared" si="86"/>
        <v>0</v>
      </c>
      <c r="AI272" s="220">
        <f t="shared" si="86"/>
        <v>0</v>
      </c>
      <c r="AJ272" s="220">
        <f t="shared" si="86"/>
        <v>0</v>
      </c>
      <c r="AK272" s="220">
        <f t="shared" si="86"/>
        <v>0</v>
      </c>
      <c r="AL272" s="220">
        <f t="shared" si="86"/>
        <v>0</v>
      </c>
      <c r="AM272" s="220">
        <f t="shared" si="86"/>
        <v>0</v>
      </c>
      <c r="AN272" s="220">
        <f t="shared" si="86"/>
        <v>0</v>
      </c>
      <c r="AO272" s="220">
        <f t="shared" si="86"/>
        <v>0</v>
      </c>
      <c r="AP272" s="220">
        <f t="shared" si="86"/>
        <v>0</v>
      </c>
      <c r="AQ272" s="220">
        <f t="shared" si="86"/>
        <v>0</v>
      </c>
      <c r="AR272" s="220">
        <f t="shared" si="86"/>
        <v>0</v>
      </c>
      <c r="AS272" s="220">
        <f t="shared" si="86"/>
        <v>0</v>
      </c>
      <c r="AT272" s="220">
        <f t="shared" si="86"/>
        <v>0</v>
      </c>
      <c r="AU272" s="220">
        <f t="shared" si="86"/>
        <v>0</v>
      </c>
      <c r="AV272" s="220">
        <f t="shared" si="86"/>
        <v>0</v>
      </c>
      <c r="AW272" s="220">
        <f t="shared" si="86"/>
        <v>0</v>
      </c>
      <c r="AX272" s="220">
        <f t="shared" si="86"/>
        <v>0</v>
      </c>
      <c r="AY272" s="220">
        <f t="shared" si="86"/>
        <v>0</v>
      </c>
      <c r="AZ272" s="220">
        <f t="shared" si="86"/>
        <v>0</v>
      </c>
      <c r="BA272" s="220">
        <f t="shared" si="86"/>
        <v>0</v>
      </c>
      <c r="BB272" s="220">
        <f t="shared" si="86"/>
        <v>0</v>
      </c>
      <c r="BC272" s="220">
        <f t="shared" si="86"/>
        <v>0</v>
      </c>
      <c r="BD272" s="220">
        <f t="shared" si="86"/>
        <v>0</v>
      </c>
      <c r="BE272" s="220">
        <f t="shared" si="86"/>
        <v>0</v>
      </c>
      <c r="BF272" s="220" t="e">
        <f t="shared" si="86"/>
        <v>#VALUE!</v>
      </c>
      <c r="BG272" s="222"/>
    </row>
    <row r="273" spans="2:58" s="245" customFormat="1" ht="12.75">
      <c r="B273" s="266"/>
      <c r="C273" s="267"/>
      <c r="BF273" s="268"/>
    </row>
  </sheetData>
  <sheetProtection/>
  <mergeCells count="87">
    <mergeCell ref="A2:C2"/>
    <mergeCell ref="A4:A8"/>
    <mergeCell ref="B4:B8"/>
    <mergeCell ref="C4:C8"/>
    <mergeCell ref="D4:D8"/>
    <mergeCell ref="F4:H4"/>
    <mergeCell ref="J4:M4"/>
    <mergeCell ref="O4:Q4"/>
    <mergeCell ref="S4:U4"/>
    <mergeCell ref="W4:Z4"/>
    <mergeCell ref="AB4:AD4"/>
    <mergeCell ref="AF4:AH4"/>
    <mergeCell ref="AJ4:AM4"/>
    <mergeCell ref="AO4:AQ4"/>
    <mergeCell ref="AS4:AU4"/>
    <mergeCell ref="AW4:AZ4"/>
    <mergeCell ref="BB4:BD4"/>
    <mergeCell ref="BF4:BF8"/>
    <mergeCell ref="BG4:BG8"/>
    <mergeCell ref="E5:BE5"/>
    <mergeCell ref="E7:BE7"/>
    <mergeCell ref="A9:A72"/>
    <mergeCell ref="B41:C41"/>
    <mergeCell ref="B42:C42"/>
    <mergeCell ref="B43:C43"/>
    <mergeCell ref="B44:C44"/>
    <mergeCell ref="B70:C70"/>
    <mergeCell ref="B71:C71"/>
    <mergeCell ref="B72:C72"/>
    <mergeCell ref="A74:A78"/>
    <mergeCell ref="B74:B78"/>
    <mergeCell ref="C74:C78"/>
    <mergeCell ref="D74:D78"/>
    <mergeCell ref="F74:H74"/>
    <mergeCell ref="J74:M74"/>
    <mergeCell ref="O74:Q74"/>
    <mergeCell ref="S74:U74"/>
    <mergeCell ref="W74:Z74"/>
    <mergeCell ref="AB74:AD74"/>
    <mergeCell ref="AF74:AH74"/>
    <mergeCell ref="AJ74:AM74"/>
    <mergeCell ref="AO74:AQ74"/>
    <mergeCell ref="AS74:AU74"/>
    <mergeCell ref="AW74:AZ74"/>
    <mergeCell ref="BB74:BD74"/>
    <mergeCell ref="BF74:BF78"/>
    <mergeCell ref="BG74:BG78"/>
    <mergeCell ref="E75:BE75"/>
    <mergeCell ref="E77:BE77"/>
    <mergeCell ref="A79:A170"/>
    <mergeCell ref="B111:C111"/>
    <mergeCell ref="B112:C112"/>
    <mergeCell ref="B113:C113"/>
    <mergeCell ref="B114:C114"/>
    <mergeCell ref="B168:C168"/>
    <mergeCell ref="B169:C169"/>
    <mergeCell ref="B170:C170"/>
    <mergeCell ref="B174:C174"/>
    <mergeCell ref="A175:A179"/>
    <mergeCell ref="B175:B179"/>
    <mergeCell ref="C175:C179"/>
    <mergeCell ref="D175:D179"/>
    <mergeCell ref="AS175:AU175"/>
    <mergeCell ref="AW175:AZ175"/>
    <mergeCell ref="BB175:BD175"/>
    <mergeCell ref="F175:H175"/>
    <mergeCell ref="J175:M175"/>
    <mergeCell ref="O175:Q175"/>
    <mergeCell ref="S175:U175"/>
    <mergeCell ref="W175:Z175"/>
    <mergeCell ref="AB175:AD175"/>
    <mergeCell ref="B213:C213"/>
    <mergeCell ref="B214:C214"/>
    <mergeCell ref="B215:C215"/>
    <mergeCell ref="AF175:AH175"/>
    <mergeCell ref="AJ175:AM175"/>
    <mergeCell ref="AO175:AQ175"/>
    <mergeCell ref="A217:A272"/>
    <mergeCell ref="B269:C269"/>
    <mergeCell ref="B271:C271"/>
    <mergeCell ref="B272:C272"/>
    <mergeCell ref="BF175:BF179"/>
    <mergeCell ref="BG175:BG179"/>
    <mergeCell ref="E176:BE176"/>
    <mergeCell ref="E178:BE178"/>
    <mergeCell ref="A180:A215"/>
    <mergeCell ref="B212:C212"/>
  </mergeCells>
  <printOptions/>
  <pageMargins left="0.21" right="0.22" top="0.34" bottom="0.25" header="0.31496062992125984" footer="0.31496062992125984"/>
  <pageSetup horizontalDpi="600" verticalDpi="600" orientation="landscape" paperSize="9" scale="57" r:id="rId1"/>
  <rowBreaks count="3" manualBreakCount="3">
    <brk id="44" max="58" man="1"/>
    <brk id="101" max="58" man="1"/>
    <brk id="173" max="58" man="1"/>
  </rowBreaks>
  <colBreaks count="1" manualBreakCount="1">
    <brk id="24" max="27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I275"/>
  <sheetViews>
    <sheetView view="pageBreakPreview" zoomScale="85" zoomScaleSheetLayoutView="85" zoomScalePageLayoutView="0" workbookViewId="0" topLeftCell="A167">
      <selection activeCell="E178" sqref="E178:BE178"/>
    </sheetView>
  </sheetViews>
  <sheetFormatPr defaultColWidth="9.140625" defaultRowHeight="15"/>
  <cols>
    <col min="1" max="1" width="9.421875" style="216" customWidth="1"/>
    <col min="2" max="2" width="12.00390625" style="216" customWidth="1"/>
    <col min="3" max="3" width="52.00390625" style="216" customWidth="1"/>
    <col min="4" max="4" width="9.140625" style="216" customWidth="1"/>
    <col min="5" max="21" width="5.7109375" style="216" customWidth="1"/>
    <col min="22" max="22" width="8.8515625" style="216" customWidth="1"/>
    <col min="23" max="47" width="5.7109375" style="216" customWidth="1"/>
    <col min="48" max="48" width="5.28125" style="216" customWidth="1"/>
    <col min="49" max="57" width="5.7109375" style="216" customWidth="1"/>
    <col min="58" max="58" width="9.00390625" style="217" customWidth="1"/>
    <col min="59" max="16384" width="9.140625" style="216" customWidth="1"/>
  </cols>
  <sheetData>
    <row r="1" spans="1:2" ht="12.75">
      <c r="A1" s="234" t="s">
        <v>103</v>
      </c>
      <c r="B1" s="270" t="s">
        <v>104</v>
      </c>
    </row>
    <row r="2" spans="1:3" ht="47.25" customHeight="1">
      <c r="A2" s="362" t="s">
        <v>263</v>
      </c>
      <c r="B2" s="362"/>
      <c r="C2" s="362"/>
    </row>
    <row r="4" spans="1:58" s="218" customFormat="1" ht="93.75" customHeight="1">
      <c r="A4" s="350" t="s">
        <v>105</v>
      </c>
      <c r="B4" s="350" t="s">
        <v>0</v>
      </c>
      <c r="C4" s="350" t="s">
        <v>106</v>
      </c>
      <c r="D4" s="350" t="s">
        <v>107</v>
      </c>
      <c r="E4" s="283" t="s">
        <v>268</v>
      </c>
      <c r="F4" s="348" t="s">
        <v>108</v>
      </c>
      <c r="G4" s="348"/>
      <c r="H4" s="348"/>
      <c r="I4" s="283" t="s">
        <v>269</v>
      </c>
      <c r="J4" s="348" t="s">
        <v>109</v>
      </c>
      <c r="K4" s="348"/>
      <c r="L4" s="348"/>
      <c r="M4" s="348"/>
      <c r="N4" s="283" t="s">
        <v>270</v>
      </c>
      <c r="O4" s="348" t="s">
        <v>110</v>
      </c>
      <c r="P4" s="348"/>
      <c r="Q4" s="348"/>
      <c r="R4" s="283" t="s">
        <v>271</v>
      </c>
      <c r="S4" s="348" t="s">
        <v>111</v>
      </c>
      <c r="T4" s="348"/>
      <c r="U4" s="348"/>
      <c r="V4" s="283" t="s">
        <v>272</v>
      </c>
      <c r="W4" s="348" t="s">
        <v>112</v>
      </c>
      <c r="X4" s="348"/>
      <c r="Y4" s="348"/>
      <c r="Z4" s="348"/>
      <c r="AA4" s="283" t="s">
        <v>273</v>
      </c>
      <c r="AB4" s="348" t="s">
        <v>113</v>
      </c>
      <c r="AC4" s="348"/>
      <c r="AD4" s="348"/>
      <c r="AE4" s="283" t="s">
        <v>274</v>
      </c>
      <c r="AF4" s="348" t="s">
        <v>114</v>
      </c>
      <c r="AG4" s="348"/>
      <c r="AH4" s="348"/>
      <c r="AI4" s="283" t="s">
        <v>275</v>
      </c>
      <c r="AJ4" s="348" t="s">
        <v>115</v>
      </c>
      <c r="AK4" s="348"/>
      <c r="AL4" s="348"/>
      <c r="AM4" s="348"/>
      <c r="AN4" s="283" t="s">
        <v>276</v>
      </c>
      <c r="AO4" s="348" t="s">
        <v>116</v>
      </c>
      <c r="AP4" s="348"/>
      <c r="AQ4" s="348"/>
      <c r="AR4" s="283" t="s">
        <v>117</v>
      </c>
      <c r="AS4" s="348" t="s">
        <v>118</v>
      </c>
      <c r="AT4" s="348"/>
      <c r="AU4" s="348"/>
      <c r="AV4" s="283" t="s">
        <v>277</v>
      </c>
      <c r="AW4" s="348" t="s">
        <v>119</v>
      </c>
      <c r="AX4" s="348"/>
      <c r="AY4" s="348"/>
      <c r="AZ4" s="348"/>
      <c r="BA4" s="283" t="s">
        <v>278</v>
      </c>
      <c r="BB4" s="348" t="s">
        <v>120</v>
      </c>
      <c r="BC4" s="348"/>
      <c r="BD4" s="348"/>
      <c r="BE4" s="283" t="s">
        <v>279</v>
      </c>
      <c r="BF4" s="343" t="s">
        <v>121</v>
      </c>
    </row>
    <row r="5" spans="1:58" ht="22.5" customHeight="1">
      <c r="A5" s="350"/>
      <c r="B5" s="350"/>
      <c r="C5" s="350"/>
      <c r="D5" s="350"/>
      <c r="E5" s="342" t="s">
        <v>122</v>
      </c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3"/>
    </row>
    <row r="6" spans="1:58" ht="15.75">
      <c r="A6" s="350"/>
      <c r="B6" s="350"/>
      <c r="C6" s="350"/>
      <c r="D6" s="350"/>
      <c r="E6" s="219">
        <v>36</v>
      </c>
      <c r="F6" s="219">
        <v>37</v>
      </c>
      <c r="G6" s="279">
        <v>38</v>
      </c>
      <c r="H6" s="279">
        <v>39</v>
      </c>
      <c r="I6" s="279">
        <v>40</v>
      </c>
      <c r="J6" s="279">
        <v>41</v>
      </c>
      <c r="K6" s="279">
        <v>42</v>
      </c>
      <c r="L6" s="279">
        <v>43</v>
      </c>
      <c r="M6" s="279">
        <v>44</v>
      </c>
      <c r="N6" s="279">
        <v>45</v>
      </c>
      <c r="O6" s="279">
        <v>46</v>
      </c>
      <c r="P6" s="279">
        <v>47</v>
      </c>
      <c r="Q6" s="279">
        <v>48</v>
      </c>
      <c r="R6" s="279">
        <v>49</v>
      </c>
      <c r="S6" s="279">
        <v>50</v>
      </c>
      <c r="T6" s="279">
        <v>51</v>
      </c>
      <c r="U6" s="279">
        <v>52</v>
      </c>
      <c r="V6" s="279">
        <v>53</v>
      </c>
      <c r="W6" s="219">
        <v>1</v>
      </c>
      <c r="X6" s="219">
        <v>2</v>
      </c>
      <c r="Y6" s="219">
        <v>3</v>
      </c>
      <c r="Z6" s="219">
        <v>4</v>
      </c>
      <c r="AA6" s="219">
        <v>5</v>
      </c>
      <c r="AB6" s="219">
        <v>6</v>
      </c>
      <c r="AC6" s="219">
        <v>7</v>
      </c>
      <c r="AD6" s="219">
        <v>8</v>
      </c>
      <c r="AE6" s="219">
        <v>9</v>
      </c>
      <c r="AF6" s="219">
        <v>10</v>
      </c>
      <c r="AG6" s="219">
        <v>11</v>
      </c>
      <c r="AH6" s="219">
        <v>12</v>
      </c>
      <c r="AI6" s="219">
        <v>13</v>
      </c>
      <c r="AJ6" s="219">
        <v>14</v>
      </c>
      <c r="AK6" s="219">
        <v>15</v>
      </c>
      <c r="AL6" s="219">
        <v>16</v>
      </c>
      <c r="AM6" s="219">
        <v>17</v>
      </c>
      <c r="AN6" s="219">
        <v>18</v>
      </c>
      <c r="AO6" s="219">
        <v>19</v>
      </c>
      <c r="AP6" s="219">
        <v>20</v>
      </c>
      <c r="AQ6" s="219">
        <v>21</v>
      </c>
      <c r="AR6" s="219">
        <v>22</v>
      </c>
      <c r="AS6" s="219">
        <v>23</v>
      </c>
      <c r="AT6" s="219">
        <v>24</v>
      </c>
      <c r="AU6" s="219">
        <v>25</v>
      </c>
      <c r="AV6" s="219">
        <v>26</v>
      </c>
      <c r="AW6" s="219">
        <v>27</v>
      </c>
      <c r="AX6" s="219">
        <v>28</v>
      </c>
      <c r="AY6" s="219">
        <v>29</v>
      </c>
      <c r="AZ6" s="219">
        <v>30</v>
      </c>
      <c r="BA6" s="219">
        <v>31</v>
      </c>
      <c r="BB6" s="219">
        <v>32</v>
      </c>
      <c r="BC6" s="219">
        <v>33</v>
      </c>
      <c r="BD6" s="219">
        <v>34</v>
      </c>
      <c r="BE6" s="219">
        <v>35</v>
      </c>
      <c r="BF6" s="343"/>
    </row>
    <row r="7" spans="1:58" ht="12.75">
      <c r="A7" s="350"/>
      <c r="B7" s="350"/>
      <c r="C7" s="350"/>
      <c r="D7" s="350"/>
      <c r="E7" s="339" t="s">
        <v>123</v>
      </c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43"/>
    </row>
    <row r="8" spans="1:58" ht="18.75" customHeight="1">
      <c r="A8" s="350"/>
      <c r="B8" s="350"/>
      <c r="C8" s="350"/>
      <c r="D8" s="350"/>
      <c r="E8" s="219">
        <v>1</v>
      </c>
      <c r="F8" s="219">
        <v>2</v>
      </c>
      <c r="G8" s="219">
        <v>3</v>
      </c>
      <c r="H8" s="219">
        <v>4</v>
      </c>
      <c r="I8" s="219">
        <v>5</v>
      </c>
      <c r="J8" s="219">
        <v>6</v>
      </c>
      <c r="K8" s="219">
        <v>7</v>
      </c>
      <c r="L8" s="219">
        <v>8</v>
      </c>
      <c r="M8" s="219">
        <v>9</v>
      </c>
      <c r="N8" s="219">
        <v>10</v>
      </c>
      <c r="O8" s="219">
        <v>11</v>
      </c>
      <c r="P8" s="219">
        <v>12</v>
      </c>
      <c r="Q8" s="219">
        <v>13</v>
      </c>
      <c r="R8" s="219">
        <v>14</v>
      </c>
      <c r="S8" s="219">
        <v>15</v>
      </c>
      <c r="T8" s="219">
        <v>16</v>
      </c>
      <c r="U8" s="219">
        <v>17</v>
      </c>
      <c r="V8" s="219">
        <v>18</v>
      </c>
      <c r="W8" s="219">
        <v>19</v>
      </c>
      <c r="X8" s="219">
        <v>20</v>
      </c>
      <c r="Y8" s="219">
        <v>21</v>
      </c>
      <c r="Z8" s="219">
        <v>22</v>
      </c>
      <c r="AA8" s="219">
        <v>23</v>
      </c>
      <c r="AB8" s="219">
        <v>24</v>
      </c>
      <c r="AC8" s="219">
        <v>25</v>
      </c>
      <c r="AD8" s="219">
        <v>26</v>
      </c>
      <c r="AE8" s="219">
        <v>27</v>
      </c>
      <c r="AF8" s="219">
        <v>28</v>
      </c>
      <c r="AG8" s="219">
        <v>29</v>
      </c>
      <c r="AH8" s="219">
        <v>30</v>
      </c>
      <c r="AI8" s="219">
        <v>31</v>
      </c>
      <c r="AJ8" s="219">
        <v>32</v>
      </c>
      <c r="AK8" s="219">
        <v>33</v>
      </c>
      <c r="AL8" s="219">
        <v>34</v>
      </c>
      <c r="AM8" s="219">
        <v>35</v>
      </c>
      <c r="AN8" s="219">
        <v>36</v>
      </c>
      <c r="AO8" s="219">
        <v>37</v>
      </c>
      <c r="AP8" s="219">
        <v>0.38</v>
      </c>
      <c r="AQ8" s="219">
        <v>39</v>
      </c>
      <c r="AR8" s="219">
        <v>40</v>
      </c>
      <c r="AS8" s="219">
        <v>41</v>
      </c>
      <c r="AT8" s="219">
        <v>42</v>
      </c>
      <c r="AU8" s="219">
        <v>43</v>
      </c>
      <c r="AV8" s="219">
        <v>44</v>
      </c>
      <c r="AW8" s="219">
        <v>45</v>
      </c>
      <c r="AX8" s="219">
        <v>46</v>
      </c>
      <c r="AY8" s="219">
        <v>47</v>
      </c>
      <c r="AZ8" s="219">
        <v>48</v>
      </c>
      <c r="BA8" s="219">
        <v>49</v>
      </c>
      <c r="BB8" s="219">
        <v>50</v>
      </c>
      <c r="BC8" s="219">
        <v>51</v>
      </c>
      <c r="BD8" s="219">
        <v>52</v>
      </c>
      <c r="BE8" s="219">
        <v>53</v>
      </c>
      <c r="BF8" s="343"/>
    </row>
    <row r="9" spans="1:58" ht="27" customHeight="1">
      <c r="A9" s="359" t="s">
        <v>8</v>
      </c>
      <c r="B9" s="223" t="s">
        <v>124</v>
      </c>
      <c r="C9" s="223" t="s">
        <v>14</v>
      </c>
      <c r="D9" s="220" t="s">
        <v>125</v>
      </c>
      <c r="E9" s="220">
        <f>E11+E31</f>
        <v>35</v>
      </c>
      <c r="F9" s="220">
        <f aca="true" t="shared" si="0" ref="F9:BE10">F11+F31</f>
        <v>35</v>
      </c>
      <c r="G9" s="220">
        <f t="shared" si="0"/>
        <v>35</v>
      </c>
      <c r="H9" s="220">
        <f t="shared" si="0"/>
        <v>35</v>
      </c>
      <c r="I9" s="220">
        <f t="shared" si="0"/>
        <v>35</v>
      </c>
      <c r="J9" s="220">
        <f t="shared" si="0"/>
        <v>35</v>
      </c>
      <c r="K9" s="220">
        <f t="shared" si="0"/>
        <v>35</v>
      </c>
      <c r="L9" s="220">
        <f t="shared" si="0"/>
        <v>35</v>
      </c>
      <c r="M9" s="220">
        <f t="shared" si="0"/>
        <v>35</v>
      </c>
      <c r="N9" s="220">
        <f t="shared" si="0"/>
        <v>35</v>
      </c>
      <c r="O9" s="220">
        <f t="shared" si="0"/>
        <v>35</v>
      </c>
      <c r="P9" s="220">
        <f t="shared" si="0"/>
        <v>35</v>
      </c>
      <c r="Q9" s="220">
        <f t="shared" si="0"/>
        <v>35</v>
      </c>
      <c r="R9" s="220">
        <f t="shared" si="0"/>
        <v>35</v>
      </c>
      <c r="S9" s="220">
        <f t="shared" si="0"/>
        <v>35</v>
      </c>
      <c r="T9" s="220">
        <f t="shared" si="0"/>
        <v>35</v>
      </c>
      <c r="U9" s="220">
        <f t="shared" si="0"/>
        <v>35</v>
      </c>
      <c r="V9" s="220">
        <f t="shared" si="0"/>
        <v>0</v>
      </c>
      <c r="W9" s="220">
        <f t="shared" si="0"/>
        <v>0</v>
      </c>
      <c r="X9" s="220">
        <f t="shared" si="0"/>
        <v>0</v>
      </c>
      <c r="Y9" s="220">
        <f t="shared" si="0"/>
        <v>31</v>
      </c>
      <c r="Z9" s="220">
        <f t="shared" si="0"/>
        <v>32</v>
      </c>
      <c r="AA9" s="220">
        <f t="shared" si="0"/>
        <v>31</v>
      </c>
      <c r="AB9" s="220">
        <f t="shared" si="0"/>
        <v>32</v>
      </c>
      <c r="AC9" s="220">
        <f t="shared" si="0"/>
        <v>31</v>
      </c>
      <c r="AD9" s="220">
        <f t="shared" si="0"/>
        <v>32</v>
      </c>
      <c r="AE9" s="220">
        <f t="shared" si="0"/>
        <v>31</v>
      </c>
      <c r="AF9" s="220">
        <f t="shared" si="0"/>
        <v>32</v>
      </c>
      <c r="AG9" s="220">
        <f t="shared" si="0"/>
        <v>31</v>
      </c>
      <c r="AH9" s="220">
        <f t="shared" si="0"/>
        <v>31</v>
      </c>
      <c r="AI9" s="220">
        <f t="shared" si="0"/>
        <v>31</v>
      </c>
      <c r="AJ9" s="220">
        <f t="shared" si="0"/>
        <v>31</v>
      </c>
      <c r="AK9" s="220">
        <f t="shared" si="0"/>
        <v>31</v>
      </c>
      <c r="AL9" s="220">
        <f t="shared" si="0"/>
        <v>31</v>
      </c>
      <c r="AM9" s="220">
        <f t="shared" si="0"/>
        <v>30</v>
      </c>
      <c r="AN9" s="220">
        <f t="shared" si="0"/>
        <v>31</v>
      </c>
      <c r="AO9" s="220">
        <f t="shared" si="0"/>
        <v>31</v>
      </c>
      <c r="AP9" s="220">
        <f t="shared" si="0"/>
        <v>30</v>
      </c>
      <c r="AQ9" s="220">
        <f t="shared" si="0"/>
        <v>31</v>
      </c>
      <c r="AR9" s="220">
        <f t="shared" si="0"/>
        <v>30</v>
      </c>
      <c r="AS9" s="220">
        <f t="shared" si="0"/>
        <v>30</v>
      </c>
      <c r="AT9" s="220">
        <f t="shared" si="0"/>
        <v>31</v>
      </c>
      <c r="AU9" s="220">
        <f t="shared" si="0"/>
        <v>31</v>
      </c>
      <c r="AV9" s="220">
        <f t="shared" si="0"/>
        <v>31</v>
      </c>
      <c r="AW9" s="220">
        <f t="shared" si="0"/>
        <v>0</v>
      </c>
      <c r="AX9" s="220">
        <f t="shared" si="0"/>
        <v>0</v>
      </c>
      <c r="AY9" s="220">
        <f t="shared" si="0"/>
        <v>0</v>
      </c>
      <c r="AZ9" s="220">
        <f t="shared" si="0"/>
        <v>0</v>
      </c>
      <c r="BA9" s="220">
        <f t="shared" si="0"/>
        <v>0</v>
      </c>
      <c r="BB9" s="220">
        <f t="shared" si="0"/>
        <v>0</v>
      </c>
      <c r="BC9" s="220">
        <f t="shared" si="0"/>
        <v>0</v>
      </c>
      <c r="BD9" s="220">
        <f t="shared" si="0"/>
        <v>0</v>
      </c>
      <c r="BE9" s="220">
        <f t="shared" si="0"/>
        <v>0</v>
      </c>
      <c r="BF9" s="221">
        <f>BF11+BF31</f>
        <v>1339</v>
      </c>
    </row>
    <row r="10" spans="1:58" ht="21.75" customHeight="1">
      <c r="A10" s="355"/>
      <c r="B10" s="223"/>
      <c r="C10" s="223"/>
      <c r="D10" s="220" t="s">
        <v>126</v>
      </c>
      <c r="E10" s="220">
        <f aca="true" t="shared" si="1" ref="E10:U10">E12+E32</f>
        <v>17</v>
      </c>
      <c r="F10" s="220">
        <f t="shared" si="1"/>
        <v>17</v>
      </c>
      <c r="G10" s="220">
        <f t="shared" si="1"/>
        <v>19</v>
      </c>
      <c r="H10" s="220">
        <f t="shared" si="1"/>
        <v>17</v>
      </c>
      <c r="I10" s="220">
        <f t="shared" si="1"/>
        <v>19</v>
      </c>
      <c r="J10" s="220">
        <f t="shared" si="1"/>
        <v>17</v>
      </c>
      <c r="K10" s="220">
        <f t="shared" si="1"/>
        <v>19</v>
      </c>
      <c r="L10" s="220">
        <f t="shared" si="1"/>
        <v>17</v>
      </c>
      <c r="M10" s="220">
        <f t="shared" si="1"/>
        <v>18</v>
      </c>
      <c r="N10" s="220">
        <f t="shared" si="1"/>
        <v>15</v>
      </c>
      <c r="O10" s="220">
        <f t="shared" si="1"/>
        <v>17</v>
      </c>
      <c r="P10" s="220">
        <f t="shared" si="1"/>
        <v>16</v>
      </c>
      <c r="Q10" s="220">
        <f t="shared" si="1"/>
        <v>18</v>
      </c>
      <c r="R10" s="220">
        <f t="shared" si="1"/>
        <v>16</v>
      </c>
      <c r="S10" s="220">
        <f t="shared" si="1"/>
        <v>17</v>
      </c>
      <c r="T10" s="220">
        <f t="shared" si="1"/>
        <v>15</v>
      </c>
      <c r="U10" s="220">
        <f t="shared" si="1"/>
        <v>17</v>
      </c>
      <c r="V10" s="220">
        <f t="shared" si="0"/>
        <v>0</v>
      </c>
      <c r="W10" s="220">
        <f t="shared" si="0"/>
        <v>0</v>
      </c>
      <c r="X10" s="220">
        <f t="shared" si="0"/>
        <v>0</v>
      </c>
      <c r="Y10" s="220">
        <f t="shared" si="0"/>
        <v>15</v>
      </c>
      <c r="Z10" s="220">
        <f t="shared" si="0"/>
        <v>17</v>
      </c>
      <c r="AA10" s="220">
        <f t="shared" si="0"/>
        <v>15</v>
      </c>
      <c r="AB10" s="220">
        <f t="shared" si="0"/>
        <v>17</v>
      </c>
      <c r="AC10" s="220">
        <f t="shared" si="0"/>
        <v>15</v>
      </c>
      <c r="AD10" s="220">
        <f t="shared" si="0"/>
        <v>17</v>
      </c>
      <c r="AE10" s="220">
        <f t="shared" si="0"/>
        <v>15</v>
      </c>
      <c r="AF10" s="220">
        <f t="shared" si="0"/>
        <v>17</v>
      </c>
      <c r="AG10" s="220">
        <f t="shared" si="0"/>
        <v>15</v>
      </c>
      <c r="AH10" s="220">
        <f t="shared" si="0"/>
        <v>17</v>
      </c>
      <c r="AI10" s="220">
        <f t="shared" si="0"/>
        <v>15</v>
      </c>
      <c r="AJ10" s="220">
        <f t="shared" si="0"/>
        <v>17</v>
      </c>
      <c r="AK10" s="220">
        <f t="shared" si="0"/>
        <v>15</v>
      </c>
      <c r="AL10" s="220">
        <f t="shared" si="0"/>
        <v>16</v>
      </c>
      <c r="AM10" s="220">
        <f t="shared" si="0"/>
        <v>15</v>
      </c>
      <c r="AN10" s="220">
        <f t="shared" si="0"/>
        <v>15</v>
      </c>
      <c r="AO10" s="220">
        <f t="shared" si="0"/>
        <v>16</v>
      </c>
      <c r="AP10" s="220">
        <f t="shared" si="0"/>
        <v>16</v>
      </c>
      <c r="AQ10" s="220">
        <f t="shared" si="0"/>
        <v>15</v>
      </c>
      <c r="AR10" s="220">
        <f t="shared" si="0"/>
        <v>17</v>
      </c>
      <c r="AS10" s="220">
        <f t="shared" si="0"/>
        <v>14</v>
      </c>
      <c r="AT10" s="220">
        <f t="shared" si="0"/>
        <v>16</v>
      </c>
      <c r="AU10" s="220">
        <f t="shared" si="0"/>
        <v>15</v>
      </c>
      <c r="AV10" s="220">
        <f t="shared" si="0"/>
        <v>16</v>
      </c>
      <c r="AW10" s="220">
        <f t="shared" si="0"/>
        <v>0</v>
      </c>
      <c r="AX10" s="220">
        <f t="shared" si="0"/>
        <v>0</v>
      </c>
      <c r="AY10" s="220">
        <f t="shared" si="0"/>
        <v>0</v>
      </c>
      <c r="AZ10" s="220">
        <f t="shared" si="0"/>
        <v>0</v>
      </c>
      <c r="BA10" s="220">
        <f t="shared" si="0"/>
        <v>0</v>
      </c>
      <c r="BB10" s="220">
        <f t="shared" si="0"/>
        <v>0</v>
      </c>
      <c r="BC10" s="220">
        <f t="shared" si="0"/>
        <v>0</v>
      </c>
      <c r="BD10" s="220">
        <f t="shared" si="0"/>
        <v>0</v>
      </c>
      <c r="BE10" s="220">
        <f t="shared" si="0"/>
        <v>0</v>
      </c>
      <c r="BF10" s="224">
        <f>BF12+BF32</f>
        <v>669</v>
      </c>
    </row>
    <row r="11" spans="1:58" ht="29.25" customHeight="1">
      <c r="A11" s="355"/>
      <c r="B11" s="225" t="s">
        <v>15</v>
      </c>
      <c r="C11" s="225" t="s">
        <v>16</v>
      </c>
      <c r="D11" s="220" t="s">
        <v>125</v>
      </c>
      <c r="E11" s="220">
        <f>E13+E15+E17+E19+E21+E23+E25+E27+E29+E39</f>
        <v>24</v>
      </c>
      <c r="F11" s="220">
        <f aca="true" t="shared" si="2" ref="F11:BF11">F13+F15+F17+F19+F21+F23+F25+F27+F29+F39</f>
        <v>24</v>
      </c>
      <c r="G11" s="220">
        <f t="shared" si="2"/>
        <v>24</v>
      </c>
      <c r="H11" s="220">
        <f t="shared" si="2"/>
        <v>24</v>
      </c>
      <c r="I11" s="220">
        <f t="shared" si="2"/>
        <v>24</v>
      </c>
      <c r="J11" s="220">
        <f t="shared" si="2"/>
        <v>24</v>
      </c>
      <c r="K11" s="220">
        <f t="shared" si="2"/>
        <v>24</v>
      </c>
      <c r="L11" s="220">
        <f t="shared" si="2"/>
        <v>24</v>
      </c>
      <c r="M11" s="220">
        <f t="shared" si="2"/>
        <v>24</v>
      </c>
      <c r="N11" s="220">
        <f t="shared" si="2"/>
        <v>24</v>
      </c>
      <c r="O11" s="220">
        <f t="shared" si="2"/>
        <v>24</v>
      </c>
      <c r="P11" s="220">
        <f t="shared" si="2"/>
        <v>24</v>
      </c>
      <c r="Q11" s="220">
        <f t="shared" si="2"/>
        <v>24</v>
      </c>
      <c r="R11" s="220">
        <f t="shared" si="2"/>
        <v>23</v>
      </c>
      <c r="S11" s="220">
        <f t="shared" si="2"/>
        <v>23</v>
      </c>
      <c r="T11" s="220">
        <f t="shared" si="2"/>
        <v>23</v>
      </c>
      <c r="U11" s="220">
        <f t="shared" si="2"/>
        <v>22</v>
      </c>
      <c r="V11" s="220">
        <f t="shared" si="2"/>
        <v>0</v>
      </c>
      <c r="W11" s="220">
        <f t="shared" si="2"/>
        <v>0</v>
      </c>
      <c r="X11" s="220">
        <f t="shared" si="2"/>
        <v>0</v>
      </c>
      <c r="Y11" s="220">
        <f t="shared" si="2"/>
        <v>20</v>
      </c>
      <c r="Z11" s="220">
        <f t="shared" si="2"/>
        <v>21</v>
      </c>
      <c r="AA11" s="220">
        <f t="shared" si="2"/>
        <v>20</v>
      </c>
      <c r="AB11" s="220">
        <f t="shared" si="2"/>
        <v>21</v>
      </c>
      <c r="AC11" s="220">
        <f t="shared" si="2"/>
        <v>20</v>
      </c>
      <c r="AD11" s="220">
        <f t="shared" si="2"/>
        <v>21</v>
      </c>
      <c r="AE11" s="220">
        <f t="shared" si="2"/>
        <v>20</v>
      </c>
      <c r="AF11" s="220">
        <f t="shared" si="2"/>
        <v>21</v>
      </c>
      <c r="AG11" s="220">
        <f t="shared" si="2"/>
        <v>20</v>
      </c>
      <c r="AH11" s="220">
        <f t="shared" si="2"/>
        <v>21</v>
      </c>
      <c r="AI11" s="220">
        <f t="shared" si="2"/>
        <v>21</v>
      </c>
      <c r="AJ11" s="220">
        <f t="shared" si="2"/>
        <v>20</v>
      </c>
      <c r="AK11" s="220">
        <f t="shared" si="2"/>
        <v>21</v>
      </c>
      <c r="AL11" s="220">
        <f t="shared" si="2"/>
        <v>20</v>
      </c>
      <c r="AM11" s="220">
        <f t="shared" si="2"/>
        <v>20</v>
      </c>
      <c r="AN11" s="220">
        <f t="shared" si="2"/>
        <v>20</v>
      </c>
      <c r="AO11" s="220">
        <f t="shared" si="2"/>
        <v>21</v>
      </c>
      <c r="AP11" s="220">
        <f t="shared" si="2"/>
        <v>19</v>
      </c>
      <c r="AQ11" s="220">
        <f t="shared" si="2"/>
        <v>21</v>
      </c>
      <c r="AR11" s="220">
        <f t="shared" si="2"/>
        <v>19</v>
      </c>
      <c r="AS11" s="220">
        <f t="shared" si="2"/>
        <v>19</v>
      </c>
      <c r="AT11" s="220">
        <f t="shared" si="2"/>
        <v>20</v>
      </c>
      <c r="AU11" s="220">
        <f t="shared" si="2"/>
        <v>20</v>
      </c>
      <c r="AV11" s="220">
        <f t="shared" si="2"/>
        <v>20</v>
      </c>
      <c r="AW11" s="220">
        <f t="shared" si="2"/>
        <v>0</v>
      </c>
      <c r="AX11" s="220">
        <f t="shared" si="2"/>
        <v>0</v>
      </c>
      <c r="AY11" s="220">
        <f t="shared" si="2"/>
        <v>0</v>
      </c>
      <c r="AZ11" s="220">
        <f t="shared" si="2"/>
        <v>0</v>
      </c>
      <c r="BA11" s="220">
        <f t="shared" si="2"/>
        <v>0</v>
      </c>
      <c r="BB11" s="220">
        <f t="shared" si="2"/>
        <v>0</v>
      </c>
      <c r="BC11" s="220">
        <f t="shared" si="2"/>
        <v>0</v>
      </c>
      <c r="BD11" s="220">
        <f t="shared" si="2"/>
        <v>0</v>
      </c>
      <c r="BE11" s="220">
        <f t="shared" si="2"/>
        <v>0</v>
      </c>
      <c r="BF11" s="220">
        <f t="shared" si="2"/>
        <v>889</v>
      </c>
    </row>
    <row r="12" spans="1:58" ht="27" customHeight="1">
      <c r="A12" s="355"/>
      <c r="B12" s="225"/>
      <c r="C12" s="225"/>
      <c r="D12" s="220" t="s">
        <v>126</v>
      </c>
      <c r="E12" s="220">
        <f>E14+E16+E18+E20+E22+E24+E26+E28+E30+E40</f>
        <v>12</v>
      </c>
      <c r="F12" s="220">
        <f aca="true" t="shared" si="3" ref="F12:BF12">F14+F16+F18+F20+F22+F24+F26+F28+F30+F40</f>
        <v>12</v>
      </c>
      <c r="G12" s="220">
        <f t="shared" si="3"/>
        <v>13</v>
      </c>
      <c r="H12" s="220">
        <f t="shared" si="3"/>
        <v>12</v>
      </c>
      <c r="I12" s="220">
        <f t="shared" si="3"/>
        <v>13</v>
      </c>
      <c r="J12" s="220">
        <f t="shared" si="3"/>
        <v>12</v>
      </c>
      <c r="K12" s="220">
        <f t="shared" si="3"/>
        <v>13</v>
      </c>
      <c r="L12" s="220">
        <f t="shared" si="3"/>
        <v>12</v>
      </c>
      <c r="M12" s="220">
        <f t="shared" si="3"/>
        <v>12</v>
      </c>
      <c r="N12" s="220">
        <f t="shared" si="3"/>
        <v>10</v>
      </c>
      <c r="O12" s="220">
        <f t="shared" si="3"/>
        <v>11</v>
      </c>
      <c r="P12" s="220">
        <f t="shared" si="3"/>
        <v>10</v>
      </c>
      <c r="Q12" s="220">
        <f t="shared" si="3"/>
        <v>12</v>
      </c>
      <c r="R12" s="220">
        <f t="shared" si="3"/>
        <v>10</v>
      </c>
      <c r="S12" s="220">
        <f t="shared" si="3"/>
        <v>11</v>
      </c>
      <c r="T12" s="220">
        <f t="shared" si="3"/>
        <v>10</v>
      </c>
      <c r="U12" s="220">
        <f t="shared" si="3"/>
        <v>11</v>
      </c>
      <c r="V12" s="220">
        <f t="shared" si="3"/>
        <v>0</v>
      </c>
      <c r="W12" s="220">
        <f t="shared" si="3"/>
        <v>0</v>
      </c>
      <c r="X12" s="220">
        <f t="shared" si="3"/>
        <v>0</v>
      </c>
      <c r="Y12" s="220">
        <f t="shared" si="3"/>
        <v>10</v>
      </c>
      <c r="Z12" s="220">
        <f t="shared" si="3"/>
        <v>11</v>
      </c>
      <c r="AA12" s="220">
        <f t="shared" si="3"/>
        <v>9</v>
      </c>
      <c r="AB12" s="220">
        <f t="shared" si="3"/>
        <v>11</v>
      </c>
      <c r="AC12" s="220">
        <f t="shared" si="3"/>
        <v>9</v>
      </c>
      <c r="AD12" s="220">
        <f t="shared" si="3"/>
        <v>11</v>
      </c>
      <c r="AE12" s="220">
        <f t="shared" si="3"/>
        <v>9</v>
      </c>
      <c r="AF12" s="220">
        <f t="shared" si="3"/>
        <v>11</v>
      </c>
      <c r="AG12" s="220">
        <f t="shared" si="3"/>
        <v>10</v>
      </c>
      <c r="AH12" s="220">
        <f t="shared" si="3"/>
        <v>12</v>
      </c>
      <c r="AI12" s="220">
        <f t="shared" si="3"/>
        <v>10</v>
      </c>
      <c r="AJ12" s="220">
        <f t="shared" si="3"/>
        <v>12</v>
      </c>
      <c r="AK12" s="220">
        <f t="shared" si="3"/>
        <v>10</v>
      </c>
      <c r="AL12" s="220">
        <f t="shared" si="3"/>
        <v>11</v>
      </c>
      <c r="AM12" s="220">
        <f t="shared" si="3"/>
        <v>10</v>
      </c>
      <c r="AN12" s="220">
        <f t="shared" si="3"/>
        <v>10</v>
      </c>
      <c r="AO12" s="220">
        <f t="shared" si="3"/>
        <v>11</v>
      </c>
      <c r="AP12" s="220">
        <f t="shared" si="3"/>
        <v>10</v>
      </c>
      <c r="AQ12" s="220">
        <f t="shared" si="3"/>
        <v>10</v>
      </c>
      <c r="AR12" s="220">
        <f t="shared" si="3"/>
        <v>11</v>
      </c>
      <c r="AS12" s="220">
        <f t="shared" si="3"/>
        <v>10</v>
      </c>
      <c r="AT12" s="220">
        <f t="shared" si="3"/>
        <v>10</v>
      </c>
      <c r="AU12" s="220">
        <f t="shared" si="3"/>
        <v>10</v>
      </c>
      <c r="AV12" s="220">
        <f t="shared" si="3"/>
        <v>10</v>
      </c>
      <c r="AW12" s="220">
        <f t="shared" si="3"/>
        <v>0</v>
      </c>
      <c r="AX12" s="220">
        <f t="shared" si="3"/>
        <v>0</v>
      </c>
      <c r="AY12" s="220">
        <f t="shared" si="3"/>
        <v>0</v>
      </c>
      <c r="AZ12" s="220">
        <f t="shared" si="3"/>
        <v>0</v>
      </c>
      <c r="BA12" s="220">
        <f t="shared" si="3"/>
        <v>0</v>
      </c>
      <c r="BB12" s="220">
        <f t="shared" si="3"/>
        <v>0</v>
      </c>
      <c r="BC12" s="220">
        <f t="shared" si="3"/>
        <v>0</v>
      </c>
      <c r="BD12" s="220">
        <f t="shared" si="3"/>
        <v>0</v>
      </c>
      <c r="BE12" s="220">
        <f t="shared" si="3"/>
        <v>0</v>
      </c>
      <c r="BF12" s="220">
        <f t="shared" si="3"/>
        <v>444</v>
      </c>
    </row>
    <row r="13" spans="1:59" ht="19.5" customHeight="1">
      <c r="A13" s="355"/>
      <c r="B13" s="226" t="s">
        <v>127</v>
      </c>
      <c r="C13" s="226" t="str">
        <f>'[1]УП'!B11</f>
        <v>Русский язык</v>
      </c>
      <c r="D13" s="226" t="s">
        <v>125</v>
      </c>
      <c r="E13" s="272">
        <v>2</v>
      </c>
      <c r="F13" s="272">
        <v>2</v>
      </c>
      <c r="G13" s="272">
        <v>2</v>
      </c>
      <c r="H13" s="272">
        <v>2</v>
      </c>
      <c r="I13" s="272">
        <v>2</v>
      </c>
      <c r="J13" s="272">
        <v>2</v>
      </c>
      <c r="K13" s="272">
        <v>2</v>
      </c>
      <c r="L13" s="272">
        <v>2</v>
      </c>
      <c r="M13" s="272">
        <v>2</v>
      </c>
      <c r="N13" s="272">
        <v>2</v>
      </c>
      <c r="O13" s="272">
        <v>2</v>
      </c>
      <c r="P13" s="272">
        <v>2</v>
      </c>
      <c r="Q13" s="272">
        <v>2</v>
      </c>
      <c r="R13" s="272">
        <v>2</v>
      </c>
      <c r="S13" s="272">
        <v>2</v>
      </c>
      <c r="T13" s="272">
        <v>2</v>
      </c>
      <c r="U13" s="272">
        <v>2</v>
      </c>
      <c r="V13" s="272"/>
      <c r="W13" s="272">
        <v>0</v>
      </c>
      <c r="X13" s="272">
        <v>0</v>
      </c>
      <c r="Y13" s="272">
        <v>2</v>
      </c>
      <c r="Z13" s="272">
        <v>2</v>
      </c>
      <c r="AA13" s="272">
        <v>2</v>
      </c>
      <c r="AB13" s="272">
        <v>2</v>
      </c>
      <c r="AC13" s="272">
        <v>2</v>
      </c>
      <c r="AD13" s="272">
        <v>2</v>
      </c>
      <c r="AE13" s="272">
        <v>2</v>
      </c>
      <c r="AF13" s="272">
        <v>2</v>
      </c>
      <c r="AG13" s="272">
        <v>2</v>
      </c>
      <c r="AH13" s="272">
        <v>2</v>
      </c>
      <c r="AI13" s="272">
        <v>2</v>
      </c>
      <c r="AJ13" s="272">
        <v>2</v>
      </c>
      <c r="AK13" s="272">
        <v>2</v>
      </c>
      <c r="AL13" s="272">
        <v>2</v>
      </c>
      <c r="AM13" s="272">
        <v>2</v>
      </c>
      <c r="AN13" s="272">
        <v>2</v>
      </c>
      <c r="AO13" s="272">
        <v>2</v>
      </c>
      <c r="AP13" s="272">
        <v>2</v>
      </c>
      <c r="AQ13" s="272">
        <v>2</v>
      </c>
      <c r="AR13" s="272">
        <v>2</v>
      </c>
      <c r="AS13" s="272">
        <v>1</v>
      </c>
      <c r="AT13" s="272">
        <v>1</v>
      </c>
      <c r="AU13" s="272">
        <v>1</v>
      </c>
      <c r="AV13" s="272">
        <v>1</v>
      </c>
      <c r="AW13" s="272"/>
      <c r="AX13" s="226">
        <v>0</v>
      </c>
      <c r="AY13" s="226">
        <v>0</v>
      </c>
      <c r="AZ13" s="226">
        <v>0</v>
      </c>
      <c r="BA13" s="226">
        <v>0</v>
      </c>
      <c r="BB13" s="226">
        <v>0</v>
      </c>
      <c r="BC13" s="226">
        <v>0</v>
      </c>
      <c r="BD13" s="226">
        <v>0</v>
      </c>
      <c r="BE13" s="226">
        <v>0</v>
      </c>
      <c r="BF13" s="227">
        <f>SUM(E13:BE13)</f>
        <v>78</v>
      </c>
      <c r="BG13" s="229"/>
    </row>
    <row r="14" spans="1:59" s="217" customFormat="1" ht="19.5" customHeight="1">
      <c r="A14" s="355"/>
      <c r="B14" s="227"/>
      <c r="C14" s="227"/>
      <c r="D14" s="227" t="s">
        <v>126</v>
      </c>
      <c r="E14" s="273">
        <v>1</v>
      </c>
      <c r="F14" s="273">
        <v>1</v>
      </c>
      <c r="G14" s="273">
        <v>1</v>
      </c>
      <c r="H14" s="273">
        <v>1</v>
      </c>
      <c r="I14" s="273">
        <v>1</v>
      </c>
      <c r="J14" s="273">
        <v>1</v>
      </c>
      <c r="K14" s="273">
        <v>1</v>
      </c>
      <c r="L14" s="273">
        <v>1</v>
      </c>
      <c r="M14" s="273">
        <v>1</v>
      </c>
      <c r="N14" s="273">
        <v>1</v>
      </c>
      <c r="O14" s="273">
        <v>1</v>
      </c>
      <c r="P14" s="273">
        <v>1</v>
      </c>
      <c r="Q14" s="273">
        <v>1</v>
      </c>
      <c r="R14" s="273">
        <v>1</v>
      </c>
      <c r="S14" s="273">
        <v>1</v>
      </c>
      <c r="T14" s="273">
        <v>1</v>
      </c>
      <c r="U14" s="273">
        <v>1</v>
      </c>
      <c r="V14" s="272"/>
      <c r="W14" s="273">
        <v>0</v>
      </c>
      <c r="X14" s="273">
        <v>0</v>
      </c>
      <c r="Y14" s="273">
        <v>1</v>
      </c>
      <c r="Z14" s="273">
        <v>1</v>
      </c>
      <c r="AA14" s="273">
        <v>1</v>
      </c>
      <c r="AB14" s="273">
        <v>1</v>
      </c>
      <c r="AC14" s="273">
        <v>1</v>
      </c>
      <c r="AD14" s="273">
        <v>1</v>
      </c>
      <c r="AE14" s="273">
        <v>1</v>
      </c>
      <c r="AF14" s="273">
        <v>1</v>
      </c>
      <c r="AG14" s="273">
        <v>1</v>
      </c>
      <c r="AH14" s="273">
        <v>1</v>
      </c>
      <c r="AI14" s="273">
        <v>1</v>
      </c>
      <c r="AJ14" s="273">
        <v>1</v>
      </c>
      <c r="AK14" s="273">
        <v>1</v>
      </c>
      <c r="AL14" s="273">
        <v>1</v>
      </c>
      <c r="AM14" s="273">
        <v>1</v>
      </c>
      <c r="AN14" s="273">
        <v>1</v>
      </c>
      <c r="AO14" s="273">
        <v>1</v>
      </c>
      <c r="AP14" s="273">
        <v>1</v>
      </c>
      <c r="AQ14" s="273">
        <v>1</v>
      </c>
      <c r="AR14" s="273">
        <v>1</v>
      </c>
      <c r="AS14" s="273">
        <v>1</v>
      </c>
      <c r="AT14" s="273">
        <v>0</v>
      </c>
      <c r="AU14" s="273">
        <v>0</v>
      </c>
      <c r="AV14" s="273">
        <v>1</v>
      </c>
      <c r="AW14" s="272"/>
      <c r="AX14" s="227">
        <v>0</v>
      </c>
      <c r="AY14" s="227">
        <v>0</v>
      </c>
      <c r="AZ14" s="227">
        <v>0</v>
      </c>
      <c r="BA14" s="227">
        <v>0</v>
      </c>
      <c r="BB14" s="227">
        <v>0</v>
      </c>
      <c r="BC14" s="227">
        <v>0</v>
      </c>
      <c r="BD14" s="227">
        <v>0</v>
      </c>
      <c r="BE14" s="227">
        <v>0</v>
      </c>
      <c r="BF14" s="227">
        <f aca="true" t="shared" si="4" ref="BF14:BF40">SUM(E14:BE14)</f>
        <v>39</v>
      </c>
      <c r="BG14" s="230"/>
    </row>
    <row r="15" spans="1:59" ht="19.5" customHeight="1">
      <c r="A15" s="355"/>
      <c r="B15" s="226" t="s">
        <v>128</v>
      </c>
      <c r="C15" s="226" t="str">
        <f>'[1]УП'!B12</f>
        <v>Литература</v>
      </c>
      <c r="D15" s="226" t="s">
        <v>125</v>
      </c>
      <c r="E15" s="272">
        <v>4</v>
      </c>
      <c r="F15" s="272">
        <v>4</v>
      </c>
      <c r="G15" s="272">
        <v>4</v>
      </c>
      <c r="H15" s="272">
        <v>4</v>
      </c>
      <c r="I15" s="272">
        <v>4</v>
      </c>
      <c r="J15" s="272">
        <v>4</v>
      </c>
      <c r="K15" s="272">
        <v>4</v>
      </c>
      <c r="L15" s="272">
        <v>4</v>
      </c>
      <c r="M15" s="272">
        <v>4</v>
      </c>
      <c r="N15" s="272">
        <v>4</v>
      </c>
      <c r="O15" s="272">
        <v>4</v>
      </c>
      <c r="P15" s="272">
        <v>4</v>
      </c>
      <c r="Q15" s="272">
        <v>4</v>
      </c>
      <c r="R15" s="272">
        <v>3</v>
      </c>
      <c r="S15" s="272">
        <v>3</v>
      </c>
      <c r="T15" s="272">
        <v>3</v>
      </c>
      <c r="U15" s="272">
        <v>2</v>
      </c>
      <c r="V15" s="272"/>
      <c r="W15" s="272">
        <v>0</v>
      </c>
      <c r="X15" s="272">
        <v>0</v>
      </c>
      <c r="Y15" s="272">
        <v>3</v>
      </c>
      <c r="Z15" s="272">
        <v>3</v>
      </c>
      <c r="AA15" s="272">
        <v>3</v>
      </c>
      <c r="AB15" s="272">
        <v>3</v>
      </c>
      <c r="AC15" s="272">
        <v>3</v>
      </c>
      <c r="AD15" s="272">
        <v>3</v>
      </c>
      <c r="AE15" s="272">
        <v>3</v>
      </c>
      <c r="AF15" s="272">
        <v>3</v>
      </c>
      <c r="AG15" s="272">
        <v>3</v>
      </c>
      <c r="AH15" s="272">
        <v>3</v>
      </c>
      <c r="AI15" s="272">
        <v>3</v>
      </c>
      <c r="AJ15" s="272">
        <v>3</v>
      </c>
      <c r="AK15" s="272">
        <v>3</v>
      </c>
      <c r="AL15" s="272">
        <v>3</v>
      </c>
      <c r="AM15" s="272">
        <v>3</v>
      </c>
      <c r="AN15" s="272">
        <v>3</v>
      </c>
      <c r="AO15" s="272">
        <v>3</v>
      </c>
      <c r="AP15" s="272">
        <v>3</v>
      </c>
      <c r="AQ15" s="272">
        <v>3</v>
      </c>
      <c r="AR15" s="272">
        <v>3</v>
      </c>
      <c r="AS15" s="272">
        <v>3</v>
      </c>
      <c r="AT15" s="272">
        <v>3</v>
      </c>
      <c r="AU15" s="272">
        <v>3</v>
      </c>
      <c r="AV15" s="272">
        <v>3</v>
      </c>
      <c r="AW15" s="272"/>
      <c r="AX15" s="226">
        <v>0</v>
      </c>
      <c r="AY15" s="226">
        <v>0</v>
      </c>
      <c r="AZ15" s="226">
        <v>0</v>
      </c>
      <c r="BA15" s="226">
        <v>0</v>
      </c>
      <c r="BB15" s="226">
        <v>0</v>
      </c>
      <c r="BC15" s="226">
        <v>0</v>
      </c>
      <c r="BD15" s="226">
        <v>0</v>
      </c>
      <c r="BE15" s="226">
        <v>0</v>
      </c>
      <c r="BF15" s="227">
        <f>SUM(E15:BE15)</f>
        <v>135</v>
      </c>
      <c r="BG15" s="229"/>
    </row>
    <row r="16" spans="1:59" s="217" customFormat="1" ht="19.5" customHeight="1">
      <c r="A16" s="355"/>
      <c r="B16" s="227"/>
      <c r="C16" s="227"/>
      <c r="D16" s="227" t="s">
        <v>126</v>
      </c>
      <c r="E16" s="273">
        <v>2</v>
      </c>
      <c r="F16" s="273">
        <v>2</v>
      </c>
      <c r="G16" s="273">
        <v>2</v>
      </c>
      <c r="H16" s="273">
        <v>2</v>
      </c>
      <c r="I16" s="273">
        <v>2</v>
      </c>
      <c r="J16" s="273">
        <v>2</v>
      </c>
      <c r="K16" s="273">
        <v>2</v>
      </c>
      <c r="L16" s="273">
        <v>2</v>
      </c>
      <c r="M16" s="273">
        <v>2</v>
      </c>
      <c r="N16" s="273">
        <v>2</v>
      </c>
      <c r="O16" s="273">
        <v>2</v>
      </c>
      <c r="P16" s="273">
        <v>2</v>
      </c>
      <c r="Q16" s="273">
        <v>2</v>
      </c>
      <c r="R16" s="273">
        <v>2</v>
      </c>
      <c r="S16" s="273">
        <v>2</v>
      </c>
      <c r="T16" s="273">
        <v>2</v>
      </c>
      <c r="U16" s="273">
        <v>2</v>
      </c>
      <c r="V16" s="272"/>
      <c r="W16" s="273">
        <v>0</v>
      </c>
      <c r="X16" s="273">
        <v>0</v>
      </c>
      <c r="Y16" s="273">
        <v>1</v>
      </c>
      <c r="Z16" s="273">
        <v>2</v>
      </c>
      <c r="AA16" s="273">
        <v>1</v>
      </c>
      <c r="AB16" s="273">
        <v>2</v>
      </c>
      <c r="AC16" s="273">
        <v>1</v>
      </c>
      <c r="AD16" s="273">
        <v>2</v>
      </c>
      <c r="AE16" s="273">
        <v>1</v>
      </c>
      <c r="AF16" s="273">
        <v>2</v>
      </c>
      <c r="AG16" s="273">
        <v>1</v>
      </c>
      <c r="AH16" s="273">
        <v>2</v>
      </c>
      <c r="AI16" s="273">
        <v>1</v>
      </c>
      <c r="AJ16" s="273">
        <v>2</v>
      </c>
      <c r="AK16" s="273">
        <v>1</v>
      </c>
      <c r="AL16" s="273">
        <v>1</v>
      </c>
      <c r="AM16" s="273">
        <v>1</v>
      </c>
      <c r="AN16" s="273">
        <v>2</v>
      </c>
      <c r="AO16" s="273">
        <v>1</v>
      </c>
      <c r="AP16" s="273">
        <v>1</v>
      </c>
      <c r="AQ16" s="273">
        <v>1</v>
      </c>
      <c r="AR16" s="273">
        <v>1</v>
      </c>
      <c r="AS16" s="273">
        <v>1</v>
      </c>
      <c r="AT16" s="273">
        <v>2</v>
      </c>
      <c r="AU16" s="273">
        <v>1</v>
      </c>
      <c r="AV16" s="273">
        <v>1</v>
      </c>
      <c r="AW16" s="272"/>
      <c r="AX16" s="227">
        <v>0</v>
      </c>
      <c r="AY16" s="227">
        <v>0</v>
      </c>
      <c r="AZ16" s="227">
        <v>0</v>
      </c>
      <c r="BA16" s="227">
        <v>0</v>
      </c>
      <c r="BB16" s="227">
        <v>0</v>
      </c>
      <c r="BC16" s="227">
        <v>0</v>
      </c>
      <c r="BD16" s="227">
        <v>0</v>
      </c>
      <c r="BE16" s="227">
        <v>0</v>
      </c>
      <c r="BF16" s="227">
        <f t="shared" si="4"/>
        <v>66</v>
      </c>
      <c r="BG16" s="230">
        <v>26</v>
      </c>
    </row>
    <row r="17" spans="1:59" ht="19.5" customHeight="1">
      <c r="A17" s="355"/>
      <c r="B17" s="226" t="s">
        <v>129</v>
      </c>
      <c r="C17" s="226" t="str">
        <f>'[1]УП'!B13</f>
        <v>Иностранный язык</v>
      </c>
      <c r="D17" s="226" t="s">
        <v>125</v>
      </c>
      <c r="E17" s="272">
        <v>3</v>
      </c>
      <c r="F17" s="272">
        <v>3</v>
      </c>
      <c r="G17" s="272">
        <v>3</v>
      </c>
      <c r="H17" s="272">
        <v>3</v>
      </c>
      <c r="I17" s="272">
        <v>3</v>
      </c>
      <c r="J17" s="272">
        <v>3</v>
      </c>
      <c r="K17" s="272">
        <v>3</v>
      </c>
      <c r="L17" s="272">
        <v>3</v>
      </c>
      <c r="M17" s="272">
        <v>3</v>
      </c>
      <c r="N17" s="272">
        <v>3</v>
      </c>
      <c r="O17" s="272">
        <v>3</v>
      </c>
      <c r="P17" s="272">
        <v>3</v>
      </c>
      <c r="Q17" s="272">
        <v>3</v>
      </c>
      <c r="R17" s="272">
        <v>3</v>
      </c>
      <c r="S17" s="272">
        <v>3</v>
      </c>
      <c r="T17" s="272">
        <v>3</v>
      </c>
      <c r="U17" s="272">
        <v>3</v>
      </c>
      <c r="V17" s="272"/>
      <c r="W17" s="272">
        <v>0</v>
      </c>
      <c r="X17" s="272">
        <v>0</v>
      </c>
      <c r="Y17" s="272">
        <v>2</v>
      </c>
      <c r="Z17" s="272">
        <v>2</v>
      </c>
      <c r="AA17" s="272">
        <v>2</v>
      </c>
      <c r="AB17" s="272">
        <v>2</v>
      </c>
      <c r="AC17" s="272">
        <v>2</v>
      </c>
      <c r="AD17" s="272">
        <v>2</v>
      </c>
      <c r="AE17" s="272">
        <v>2</v>
      </c>
      <c r="AF17" s="272">
        <v>2</v>
      </c>
      <c r="AG17" s="272">
        <v>2</v>
      </c>
      <c r="AH17" s="272">
        <v>2</v>
      </c>
      <c r="AI17" s="272">
        <v>2</v>
      </c>
      <c r="AJ17" s="272">
        <v>2</v>
      </c>
      <c r="AK17" s="272">
        <v>2</v>
      </c>
      <c r="AL17" s="272">
        <v>2</v>
      </c>
      <c r="AM17" s="272">
        <v>2</v>
      </c>
      <c r="AN17" s="272">
        <v>2</v>
      </c>
      <c r="AO17" s="272">
        <v>2</v>
      </c>
      <c r="AP17" s="272">
        <v>2</v>
      </c>
      <c r="AQ17" s="272">
        <v>2</v>
      </c>
      <c r="AR17" s="272">
        <v>2</v>
      </c>
      <c r="AS17" s="272">
        <v>2</v>
      </c>
      <c r="AT17" s="272">
        <v>2</v>
      </c>
      <c r="AU17" s="272">
        <v>2</v>
      </c>
      <c r="AV17" s="272">
        <v>2</v>
      </c>
      <c r="AW17" s="272"/>
      <c r="AX17" s="226">
        <v>0</v>
      </c>
      <c r="AY17" s="226">
        <v>0</v>
      </c>
      <c r="AZ17" s="226">
        <v>0</v>
      </c>
      <c r="BA17" s="226">
        <v>0</v>
      </c>
      <c r="BB17" s="226">
        <v>0</v>
      </c>
      <c r="BC17" s="226">
        <v>0</v>
      </c>
      <c r="BD17" s="226">
        <v>0</v>
      </c>
      <c r="BE17" s="226">
        <v>0</v>
      </c>
      <c r="BF17" s="227">
        <f t="shared" si="4"/>
        <v>99</v>
      </c>
      <c r="BG17" s="229"/>
    </row>
    <row r="18" spans="1:59" s="217" customFormat="1" ht="19.5" customHeight="1">
      <c r="A18" s="355"/>
      <c r="B18" s="227"/>
      <c r="C18" s="227" t="s">
        <v>239</v>
      </c>
      <c r="D18" s="227" t="s">
        <v>126</v>
      </c>
      <c r="E18" s="273">
        <v>2</v>
      </c>
      <c r="F18" s="273">
        <v>2</v>
      </c>
      <c r="G18" s="273">
        <v>2</v>
      </c>
      <c r="H18" s="273">
        <v>2</v>
      </c>
      <c r="I18" s="273">
        <v>2</v>
      </c>
      <c r="J18" s="273">
        <v>2</v>
      </c>
      <c r="K18" s="273">
        <v>2</v>
      </c>
      <c r="L18" s="273">
        <v>2</v>
      </c>
      <c r="M18" s="273">
        <v>1</v>
      </c>
      <c r="N18" s="273">
        <v>1</v>
      </c>
      <c r="O18" s="273">
        <v>1</v>
      </c>
      <c r="P18" s="273">
        <v>1</v>
      </c>
      <c r="Q18" s="273">
        <v>2</v>
      </c>
      <c r="R18" s="273">
        <v>1</v>
      </c>
      <c r="S18" s="273">
        <v>1</v>
      </c>
      <c r="T18" s="273">
        <v>1</v>
      </c>
      <c r="U18" s="273">
        <v>1</v>
      </c>
      <c r="V18" s="272"/>
      <c r="W18" s="273">
        <v>0</v>
      </c>
      <c r="X18" s="273">
        <v>0</v>
      </c>
      <c r="Y18" s="273">
        <v>1</v>
      </c>
      <c r="Z18" s="273">
        <v>1</v>
      </c>
      <c r="AA18" s="273">
        <v>1</v>
      </c>
      <c r="AB18" s="273">
        <v>1</v>
      </c>
      <c r="AC18" s="273">
        <v>1</v>
      </c>
      <c r="AD18" s="273">
        <v>1</v>
      </c>
      <c r="AE18" s="273">
        <v>1</v>
      </c>
      <c r="AF18" s="273">
        <v>1</v>
      </c>
      <c r="AG18" s="273">
        <v>1</v>
      </c>
      <c r="AH18" s="273">
        <v>1</v>
      </c>
      <c r="AI18" s="273">
        <v>1</v>
      </c>
      <c r="AJ18" s="273">
        <v>1</v>
      </c>
      <c r="AK18" s="273">
        <v>1</v>
      </c>
      <c r="AL18" s="273">
        <v>1</v>
      </c>
      <c r="AM18" s="273">
        <v>1</v>
      </c>
      <c r="AN18" s="273">
        <v>1</v>
      </c>
      <c r="AO18" s="273">
        <v>1</v>
      </c>
      <c r="AP18" s="273">
        <v>1</v>
      </c>
      <c r="AQ18" s="273">
        <v>1</v>
      </c>
      <c r="AR18" s="273">
        <v>1</v>
      </c>
      <c r="AS18" s="273">
        <v>1</v>
      </c>
      <c r="AT18" s="273">
        <v>1</v>
      </c>
      <c r="AU18" s="273">
        <v>1</v>
      </c>
      <c r="AV18" s="273">
        <v>1</v>
      </c>
      <c r="AW18" s="272"/>
      <c r="AX18" s="227">
        <v>0</v>
      </c>
      <c r="AY18" s="227">
        <v>0</v>
      </c>
      <c r="AZ18" s="227">
        <v>0</v>
      </c>
      <c r="BA18" s="227">
        <v>0</v>
      </c>
      <c r="BB18" s="227">
        <v>0</v>
      </c>
      <c r="BC18" s="227">
        <v>0</v>
      </c>
      <c r="BD18" s="227">
        <v>0</v>
      </c>
      <c r="BE18" s="227">
        <v>0</v>
      </c>
      <c r="BF18" s="227">
        <f t="shared" si="4"/>
        <v>50</v>
      </c>
      <c r="BG18" s="230">
        <v>20</v>
      </c>
    </row>
    <row r="19" spans="1:59" ht="19.5" customHeight="1">
      <c r="A19" s="355"/>
      <c r="B19" s="226" t="s">
        <v>130</v>
      </c>
      <c r="C19" s="226" t="str">
        <f>'[1]УП'!B14</f>
        <v>История</v>
      </c>
      <c r="D19" s="226" t="s">
        <v>125</v>
      </c>
      <c r="E19" s="272">
        <v>3</v>
      </c>
      <c r="F19" s="272">
        <v>3</v>
      </c>
      <c r="G19" s="272">
        <v>3</v>
      </c>
      <c r="H19" s="272">
        <v>3</v>
      </c>
      <c r="I19" s="272">
        <v>3</v>
      </c>
      <c r="J19" s="272">
        <v>3</v>
      </c>
      <c r="K19" s="272">
        <v>3</v>
      </c>
      <c r="L19" s="272">
        <v>3</v>
      </c>
      <c r="M19" s="272">
        <v>3</v>
      </c>
      <c r="N19" s="272">
        <v>3</v>
      </c>
      <c r="O19" s="272">
        <v>3</v>
      </c>
      <c r="P19" s="272">
        <v>3</v>
      </c>
      <c r="Q19" s="272">
        <v>3</v>
      </c>
      <c r="R19" s="272">
        <v>3</v>
      </c>
      <c r="S19" s="272">
        <v>3</v>
      </c>
      <c r="T19" s="272">
        <v>3</v>
      </c>
      <c r="U19" s="272">
        <v>3</v>
      </c>
      <c r="V19" s="272"/>
      <c r="W19" s="272">
        <v>0</v>
      </c>
      <c r="X19" s="272">
        <v>0</v>
      </c>
      <c r="Y19" s="272">
        <v>2</v>
      </c>
      <c r="Z19" s="272">
        <v>3</v>
      </c>
      <c r="AA19" s="272">
        <v>2</v>
      </c>
      <c r="AB19" s="272">
        <v>3</v>
      </c>
      <c r="AC19" s="272">
        <v>2</v>
      </c>
      <c r="AD19" s="272">
        <v>3</v>
      </c>
      <c r="AE19" s="272">
        <v>2</v>
      </c>
      <c r="AF19" s="272">
        <v>3</v>
      </c>
      <c r="AG19" s="272">
        <v>2</v>
      </c>
      <c r="AH19" s="272">
        <v>3</v>
      </c>
      <c r="AI19" s="272">
        <v>3</v>
      </c>
      <c r="AJ19" s="272">
        <v>2</v>
      </c>
      <c r="AK19" s="272">
        <v>3</v>
      </c>
      <c r="AL19" s="272">
        <v>3</v>
      </c>
      <c r="AM19" s="272">
        <v>3</v>
      </c>
      <c r="AN19" s="272">
        <v>3</v>
      </c>
      <c r="AO19" s="272">
        <v>3</v>
      </c>
      <c r="AP19" s="272">
        <v>3</v>
      </c>
      <c r="AQ19" s="272">
        <v>3</v>
      </c>
      <c r="AR19" s="272">
        <v>3</v>
      </c>
      <c r="AS19" s="272">
        <v>3</v>
      </c>
      <c r="AT19" s="272">
        <v>3</v>
      </c>
      <c r="AU19" s="272">
        <v>3</v>
      </c>
      <c r="AV19" s="272">
        <v>3</v>
      </c>
      <c r="AW19" s="272"/>
      <c r="AX19" s="226">
        <v>0</v>
      </c>
      <c r="AY19" s="226">
        <v>0</v>
      </c>
      <c r="AZ19" s="226">
        <v>0</v>
      </c>
      <c r="BA19" s="226">
        <v>0</v>
      </c>
      <c r="BB19" s="226">
        <v>0</v>
      </c>
      <c r="BC19" s="226">
        <v>0</v>
      </c>
      <c r="BD19" s="226">
        <v>0</v>
      </c>
      <c r="BE19" s="226">
        <v>0</v>
      </c>
      <c r="BF19" s="227">
        <f t="shared" si="4"/>
        <v>117</v>
      </c>
      <c r="BG19" s="229"/>
    </row>
    <row r="20" spans="1:59" s="217" customFormat="1" ht="19.5" customHeight="1">
      <c r="A20" s="355"/>
      <c r="B20" s="227"/>
      <c r="C20" s="227"/>
      <c r="D20" s="227" t="s">
        <v>126</v>
      </c>
      <c r="E20" s="273">
        <v>1</v>
      </c>
      <c r="F20" s="273">
        <v>1</v>
      </c>
      <c r="G20" s="273">
        <v>1</v>
      </c>
      <c r="H20" s="273">
        <v>1</v>
      </c>
      <c r="I20" s="273">
        <v>1</v>
      </c>
      <c r="J20" s="273">
        <v>1</v>
      </c>
      <c r="K20" s="273">
        <v>1</v>
      </c>
      <c r="L20" s="273">
        <v>1</v>
      </c>
      <c r="M20" s="273">
        <v>1</v>
      </c>
      <c r="N20" s="273">
        <v>1</v>
      </c>
      <c r="O20" s="273">
        <v>1</v>
      </c>
      <c r="P20" s="273">
        <v>1</v>
      </c>
      <c r="Q20" s="273">
        <v>1</v>
      </c>
      <c r="R20" s="273">
        <v>1</v>
      </c>
      <c r="S20" s="273">
        <v>1</v>
      </c>
      <c r="T20" s="273">
        <v>1</v>
      </c>
      <c r="U20" s="273">
        <v>1</v>
      </c>
      <c r="V20" s="272"/>
      <c r="W20" s="273">
        <v>0</v>
      </c>
      <c r="X20" s="273">
        <v>0</v>
      </c>
      <c r="Y20" s="273">
        <v>1</v>
      </c>
      <c r="Z20" s="273">
        <v>1</v>
      </c>
      <c r="AA20" s="273">
        <v>1</v>
      </c>
      <c r="AB20" s="273">
        <v>1</v>
      </c>
      <c r="AC20" s="273">
        <v>1</v>
      </c>
      <c r="AD20" s="273">
        <v>1</v>
      </c>
      <c r="AE20" s="273">
        <v>1</v>
      </c>
      <c r="AF20" s="273">
        <v>2</v>
      </c>
      <c r="AG20" s="273">
        <v>1</v>
      </c>
      <c r="AH20" s="273">
        <v>3</v>
      </c>
      <c r="AI20" s="273">
        <v>1</v>
      </c>
      <c r="AJ20" s="273">
        <v>3</v>
      </c>
      <c r="AK20" s="273">
        <v>1</v>
      </c>
      <c r="AL20" s="273">
        <v>3</v>
      </c>
      <c r="AM20" s="273">
        <v>1</v>
      </c>
      <c r="AN20" s="273">
        <v>1</v>
      </c>
      <c r="AO20" s="273">
        <v>2</v>
      </c>
      <c r="AP20" s="273">
        <v>2</v>
      </c>
      <c r="AQ20" s="273">
        <v>2</v>
      </c>
      <c r="AR20" s="273">
        <v>4</v>
      </c>
      <c r="AS20" s="273">
        <v>2</v>
      </c>
      <c r="AT20" s="273">
        <v>3</v>
      </c>
      <c r="AU20" s="273">
        <v>2</v>
      </c>
      <c r="AV20" s="273">
        <v>2</v>
      </c>
      <c r="AW20" s="272"/>
      <c r="AX20" s="227">
        <v>0</v>
      </c>
      <c r="AY20" s="227">
        <v>0</v>
      </c>
      <c r="AZ20" s="227">
        <v>0</v>
      </c>
      <c r="BA20" s="227">
        <v>0</v>
      </c>
      <c r="BB20" s="227">
        <v>0</v>
      </c>
      <c r="BC20" s="227">
        <v>0</v>
      </c>
      <c r="BD20" s="227">
        <v>0</v>
      </c>
      <c r="BE20" s="227">
        <v>0</v>
      </c>
      <c r="BF20" s="227">
        <f t="shared" si="4"/>
        <v>59</v>
      </c>
      <c r="BG20" s="230"/>
    </row>
    <row r="21" spans="1:59" ht="19.5" customHeight="1">
      <c r="A21" s="355"/>
      <c r="B21" s="226" t="s">
        <v>131</v>
      </c>
      <c r="C21" s="226" t="s">
        <v>242</v>
      </c>
      <c r="D21" s="226" t="s">
        <v>125</v>
      </c>
      <c r="E21" s="272">
        <v>3</v>
      </c>
      <c r="F21" s="272">
        <v>3</v>
      </c>
      <c r="G21" s="272">
        <v>3</v>
      </c>
      <c r="H21" s="272">
        <v>3</v>
      </c>
      <c r="I21" s="272">
        <v>3</v>
      </c>
      <c r="J21" s="272">
        <v>3</v>
      </c>
      <c r="K21" s="272">
        <v>3</v>
      </c>
      <c r="L21" s="272">
        <v>3</v>
      </c>
      <c r="M21" s="272">
        <v>3</v>
      </c>
      <c r="N21" s="272">
        <v>3</v>
      </c>
      <c r="O21" s="272">
        <v>3</v>
      </c>
      <c r="P21" s="272">
        <v>3</v>
      </c>
      <c r="Q21" s="272">
        <v>3</v>
      </c>
      <c r="R21" s="272">
        <v>3</v>
      </c>
      <c r="S21" s="272">
        <v>3</v>
      </c>
      <c r="T21" s="272">
        <v>3</v>
      </c>
      <c r="U21" s="272">
        <v>3</v>
      </c>
      <c r="V21" s="272"/>
      <c r="W21" s="272">
        <v>0</v>
      </c>
      <c r="X21" s="272">
        <v>0</v>
      </c>
      <c r="Y21" s="272">
        <v>2</v>
      </c>
      <c r="Z21" s="272">
        <v>2</v>
      </c>
      <c r="AA21" s="272">
        <v>2</v>
      </c>
      <c r="AB21" s="272">
        <v>2</v>
      </c>
      <c r="AC21" s="272">
        <v>2</v>
      </c>
      <c r="AD21" s="272">
        <v>2</v>
      </c>
      <c r="AE21" s="272">
        <v>2</v>
      </c>
      <c r="AF21" s="272">
        <v>2</v>
      </c>
      <c r="AG21" s="272">
        <v>2</v>
      </c>
      <c r="AH21" s="272">
        <v>2</v>
      </c>
      <c r="AI21" s="272">
        <v>2</v>
      </c>
      <c r="AJ21" s="272">
        <v>2</v>
      </c>
      <c r="AK21" s="272">
        <v>2</v>
      </c>
      <c r="AL21" s="272">
        <v>2</v>
      </c>
      <c r="AM21" s="272">
        <v>2</v>
      </c>
      <c r="AN21" s="272">
        <v>2</v>
      </c>
      <c r="AO21" s="272">
        <v>2</v>
      </c>
      <c r="AP21" s="272">
        <v>2</v>
      </c>
      <c r="AQ21" s="272">
        <v>2</v>
      </c>
      <c r="AR21" s="272">
        <v>2</v>
      </c>
      <c r="AS21" s="272">
        <v>2</v>
      </c>
      <c r="AT21" s="272">
        <v>2</v>
      </c>
      <c r="AU21" s="272">
        <v>2</v>
      </c>
      <c r="AV21" s="272">
        <v>2</v>
      </c>
      <c r="AW21" s="272"/>
      <c r="AX21" s="226">
        <v>0</v>
      </c>
      <c r="AY21" s="226">
        <v>0</v>
      </c>
      <c r="AZ21" s="226">
        <v>0</v>
      </c>
      <c r="BA21" s="226">
        <v>0</v>
      </c>
      <c r="BB21" s="226">
        <v>0</v>
      </c>
      <c r="BC21" s="226">
        <v>0</v>
      </c>
      <c r="BD21" s="226">
        <v>0</v>
      </c>
      <c r="BE21" s="226">
        <v>0</v>
      </c>
      <c r="BF21" s="227">
        <f t="shared" si="4"/>
        <v>99</v>
      </c>
      <c r="BG21" s="229"/>
    </row>
    <row r="22" spans="1:59" s="217" customFormat="1" ht="19.5" customHeight="1">
      <c r="A22" s="355"/>
      <c r="B22" s="227"/>
      <c r="C22" s="227"/>
      <c r="D22" s="227" t="s">
        <v>126</v>
      </c>
      <c r="E22" s="273">
        <v>2</v>
      </c>
      <c r="F22" s="273">
        <v>2</v>
      </c>
      <c r="G22" s="273">
        <v>2</v>
      </c>
      <c r="H22" s="273">
        <v>2</v>
      </c>
      <c r="I22" s="273">
        <v>2</v>
      </c>
      <c r="J22" s="273">
        <v>2</v>
      </c>
      <c r="K22" s="273">
        <v>2</v>
      </c>
      <c r="L22" s="273">
        <v>2</v>
      </c>
      <c r="M22" s="273">
        <v>2</v>
      </c>
      <c r="N22" s="273">
        <v>1</v>
      </c>
      <c r="O22" s="273">
        <v>1</v>
      </c>
      <c r="P22" s="273">
        <v>1</v>
      </c>
      <c r="Q22" s="273">
        <v>1</v>
      </c>
      <c r="R22" s="273">
        <v>1</v>
      </c>
      <c r="S22" s="273">
        <v>1</v>
      </c>
      <c r="T22" s="273">
        <v>1</v>
      </c>
      <c r="U22" s="273">
        <v>1</v>
      </c>
      <c r="V22" s="272"/>
      <c r="W22" s="273">
        <v>0</v>
      </c>
      <c r="X22" s="273">
        <v>0</v>
      </c>
      <c r="Y22" s="273">
        <v>1</v>
      </c>
      <c r="Z22" s="273">
        <v>1</v>
      </c>
      <c r="AA22" s="273">
        <v>1</v>
      </c>
      <c r="AB22" s="273">
        <v>1</v>
      </c>
      <c r="AC22" s="273">
        <v>1</v>
      </c>
      <c r="AD22" s="273">
        <v>1</v>
      </c>
      <c r="AE22" s="273">
        <v>1</v>
      </c>
      <c r="AF22" s="273">
        <v>1</v>
      </c>
      <c r="AG22" s="273">
        <v>1</v>
      </c>
      <c r="AH22" s="273">
        <v>1</v>
      </c>
      <c r="AI22" s="273">
        <v>1</v>
      </c>
      <c r="AJ22" s="273">
        <v>1</v>
      </c>
      <c r="AK22" s="273">
        <v>1</v>
      </c>
      <c r="AL22" s="273">
        <v>1</v>
      </c>
      <c r="AM22" s="273">
        <v>1</v>
      </c>
      <c r="AN22" s="273">
        <v>1</v>
      </c>
      <c r="AO22" s="273">
        <v>1</v>
      </c>
      <c r="AP22" s="273">
        <v>1</v>
      </c>
      <c r="AQ22" s="273">
        <v>1</v>
      </c>
      <c r="AR22" s="273">
        <v>1</v>
      </c>
      <c r="AS22" s="273">
        <v>1</v>
      </c>
      <c r="AT22" s="273">
        <v>1</v>
      </c>
      <c r="AU22" s="273">
        <v>1</v>
      </c>
      <c r="AV22" s="273">
        <v>1</v>
      </c>
      <c r="AW22" s="272"/>
      <c r="AX22" s="227">
        <v>0</v>
      </c>
      <c r="AY22" s="227">
        <v>0</v>
      </c>
      <c r="AZ22" s="227">
        <v>0</v>
      </c>
      <c r="BA22" s="227">
        <v>0</v>
      </c>
      <c r="BB22" s="227">
        <v>0</v>
      </c>
      <c r="BC22" s="227">
        <v>0</v>
      </c>
      <c r="BD22" s="227">
        <v>0</v>
      </c>
      <c r="BE22" s="227">
        <v>0</v>
      </c>
      <c r="BF22" s="227">
        <f t="shared" si="4"/>
        <v>50</v>
      </c>
      <c r="BG22" s="230">
        <v>38</v>
      </c>
    </row>
    <row r="23" spans="1:59" ht="19.5" customHeight="1">
      <c r="A23" s="355"/>
      <c r="B23" s="226" t="s">
        <v>132</v>
      </c>
      <c r="C23" s="226" t="str">
        <f>'[1]УП'!B16</f>
        <v>Химия</v>
      </c>
      <c r="D23" s="226" t="s">
        <v>125</v>
      </c>
      <c r="E23" s="272">
        <v>2</v>
      </c>
      <c r="F23" s="272">
        <v>2</v>
      </c>
      <c r="G23" s="272">
        <v>2</v>
      </c>
      <c r="H23" s="272">
        <v>2</v>
      </c>
      <c r="I23" s="272">
        <v>2</v>
      </c>
      <c r="J23" s="272">
        <v>2</v>
      </c>
      <c r="K23" s="272">
        <v>2</v>
      </c>
      <c r="L23" s="272">
        <v>2</v>
      </c>
      <c r="M23" s="272">
        <v>2</v>
      </c>
      <c r="N23" s="272">
        <v>2</v>
      </c>
      <c r="O23" s="272">
        <v>2</v>
      </c>
      <c r="P23" s="272">
        <v>2</v>
      </c>
      <c r="Q23" s="272">
        <v>2</v>
      </c>
      <c r="R23" s="272">
        <v>2</v>
      </c>
      <c r="S23" s="272">
        <v>2</v>
      </c>
      <c r="T23" s="272">
        <v>2</v>
      </c>
      <c r="U23" s="272">
        <v>2</v>
      </c>
      <c r="V23" s="272"/>
      <c r="W23" s="272">
        <v>0</v>
      </c>
      <c r="X23" s="272">
        <v>0</v>
      </c>
      <c r="Y23" s="272">
        <v>2</v>
      </c>
      <c r="Z23" s="272">
        <v>2</v>
      </c>
      <c r="AA23" s="272">
        <v>2</v>
      </c>
      <c r="AB23" s="272">
        <v>2</v>
      </c>
      <c r="AC23" s="272">
        <v>2</v>
      </c>
      <c r="AD23" s="272">
        <v>2</v>
      </c>
      <c r="AE23" s="272">
        <v>2</v>
      </c>
      <c r="AF23" s="272">
        <v>2</v>
      </c>
      <c r="AG23" s="272">
        <v>2</v>
      </c>
      <c r="AH23" s="272">
        <v>2</v>
      </c>
      <c r="AI23" s="272">
        <v>2</v>
      </c>
      <c r="AJ23" s="272">
        <v>2</v>
      </c>
      <c r="AK23" s="272">
        <v>2</v>
      </c>
      <c r="AL23" s="272">
        <v>2</v>
      </c>
      <c r="AM23" s="272">
        <v>2</v>
      </c>
      <c r="AN23" s="272">
        <v>1</v>
      </c>
      <c r="AO23" s="272">
        <v>2</v>
      </c>
      <c r="AP23" s="272">
        <v>1</v>
      </c>
      <c r="AQ23" s="272">
        <v>2</v>
      </c>
      <c r="AR23" s="272">
        <v>1</v>
      </c>
      <c r="AS23" s="272">
        <v>1</v>
      </c>
      <c r="AT23" s="272">
        <v>2</v>
      </c>
      <c r="AU23" s="272">
        <v>2</v>
      </c>
      <c r="AV23" s="272">
        <v>2</v>
      </c>
      <c r="AW23" s="272"/>
      <c r="AX23" s="226">
        <v>0</v>
      </c>
      <c r="AY23" s="226">
        <v>0</v>
      </c>
      <c r="AZ23" s="226">
        <v>0</v>
      </c>
      <c r="BA23" s="226">
        <v>0</v>
      </c>
      <c r="BB23" s="226">
        <v>0</v>
      </c>
      <c r="BC23" s="226">
        <v>0</v>
      </c>
      <c r="BD23" s="226">
        <v>0</v>
      </c>
      <c r="BE23" s="226">
        <v>0</v>
      </c>
      <c r="BF23" s="227">
        <f t="shared" si="4"/>
        <v>78</v>
      </c>
      <c r="BG23" s="229"/>
    </row>
    <row r="24" spans="1:59" s="217" customFormat="1" ht="19.5" customHeight="1">
      <c r="A24" s="355"/>
      <c r="B24" s="227"/>
      <c r="C24" s="227"/>
      <c r="D24" s="227" t="s">
        <v>126</v>
      </c>
      <c r="E24" s="273">
        <v>1</v>
      </c>
      <c r="F24" s="273">
        <v>1</v>
      </c>
      <c r="G24" s="273">
        <v>1</v>
      </c>
      <c r="H24" s="273">
        <v>1</v>
      </c>
      <c r="I24" s="273">
        <v>1</v>
      </c>
      <c r="J24" s="273">
        <v>1</v>
      </c>
      <c r="K24" s="273">
        <v>1</v>
      </c>
      <c r="L24" s="273">
        <v>1</v>
      </c>
      <c r="M24" s="273">
        <v>1</v>
      </c>
      <c r="N24" s="273">
        <v>1</v>
      </c>
      <c r="O24" s="273">
        <v>1</v>
      </c>
      <c r="P24" s="273">
        <v>1</v>
      </c>
      <c r="Q24" s="273">
        <v>1</v>
      </c>
      <c r="R24" s="273">
        <v>1</v>
      </c>
      <c r="S24" s="273">
        <v>1</v>
      </c>
      <c r="T24" s="273">
        <v>1</v>
      </c>
      <c r="U24" s="273">
        <v>1</v>
      </c>
      <c r="V24" s="272"/>
      <c r="W24" s="273">
        <v>0</v>
      </c>
      <c r="X24" s="273">
        <v>0</v>
      </c>
      <c r="Y24" s="273">
        <v>1</v>
      </c>
      <c r="Z24" s="273">
        <v>1</v>
      </c>
      <c r="AA24" s="273">
        <v>1</v>
      </c>
      <c r="AB24" s="273">
        <v>1</v>
      </c>
      <c r="AC24" s="273">
        <v>1</v>
      </c>
      <c r="AD24" s="273">
        <v>1</v>
      </c>
      <c r="AE24" s="273">
        <v>1</v>
      </c>
      <c r="AF24" s="273">
        <v>1</v>
      </c>
      <c r="AG24" s="273">
        <v>1</v>
      </c>
      <c r="AH24" s="273">
        <v>1</v>
      </c>
      <c r="AI24" s="273">
        <v>1</v>
      </c>
      <c r="AJ24" s="273">
        <v>1</v>
      </c>
      <c r="AK24" s="273">
        <v>1</v>
      </c>
      <c r="AL24" s="273">
        <v>1</v>
      </c>
      <c r="AM24" s="273">
        <v>1</v>
      </c>
      <c r="AN24" s="273">
        <v>1</v>
      </c>
      <c r="AO24" s="273">
        <v>1</v>
      </c>
      <c r="AP24" s="273">
        <v>1</v>
      </c>
      <c r="AQ24" s="273">
        <v>1</v>
      </c>
      <c r="AR24" s="273">
        <v>1</v>
      </c>
      <c r="AS24" s="273">
        <v>0</v>
      </c>
      <c r="AT24" s="273">
        <v>0</v>
      </c>
      <c r="AU24" s="273">
        <v>1</v>
      </c>
      <c r="AV24" s="273">
        <v>1</v>
      </c>
      <c r="AW24" s="272"/>
      <c r="AX24" s="227">
        <v>0</v>
      </c>
      <c r="AY24" s="227">
        <v>0</v>
      </c>
      <c r="AZ24" s="227">
        <v>0</v>
      </c>
      <c r="BA24" s="227">
        <v>0</v>
      </c>
      <c r="BB24" s="227">
        <v>0</v>
      </c>
      <c r="BC24" s="227">
        <v>0</v>
      </c>
      <c r="BD24" s="227">
        <v>0</v>
      </c>
      <c r="BE24" s="227">
        <v>0</v>
      </c>
      <c r="BF24" s="227">
        <f t="shared" si="4"/>
        <v>39</v>
      </c>
      <c r="BG24" s="230"/>
    </row>
    <row r="25" spans="1:59" ht="19.5" customHeight="1">
      <c r="A25" s="355"/>
      <c r="B25" s="226" t="s">
        <v>133</v>
      </c>
      <c r="C25" s="226" t="str">
        <f>'[1]УП'!B17</f>
        <v>Биология</v>
      </c>
      <c r="D25" s="226" t="s">
        <v>125</v>
      </c>
      <c r="E25" s="272">
        <v>2</v>
      </c>
      <c r="F25" s="272">
        <v>2</v>
      </c>
      <c r="G25" s="272">
        <v>2</v>
      </c>
      <c r="H25" s="272">
        <v>2</v>
      </c>
      <c r="I25" s="272">
        <v>2</v>
      </c>
      <c r="J25" s="272">
        <v>2</v>
      </c>
      <c r="K25" s="272">
        <v>2</v>
      </c>
      <c r="L25" s="272">
        <v>2</v>
      </c>
      <c r="M25" s="272">
        <v>2</v>
      </c>
      <c r="N25" s="272">
        <v>2</v>
      </c>
      <c r="O25" s="272">
        <v>2</v>
      </c>
      <c r="P25" s="272">
        <v>2</v>
      </c>
      <c r="Q25" s="272">
        <v>2</v>
      </c>
      <c r="R25" s="272">
        <v>2</v>
      </c>
      <c r="S25" s="272">
        <v>2</v>
      </c>
      <c r="T25" s="272">
        <v>2</v>
      </c>
      <c r="U25" s="272">
        <v>2</v>
      </c>
      <c r="V25" s="272"/>
      <c r="W25" s="272">
        <v>0</v>
      </c>
      <c r="X25" s="272">
        <v>0</v>
      </c>
      <c r="Y25" s="272">
        <v>2</v>
      </c>
      <c r="Z25" s="272">
        <v>2</v>
      </c>
      <c r="AA25" s="272">
        <v>2</v>
      </c>
      <c r="AB25" s="272">
        <v>2</v>
      </c>
      <c r="AC25" s="272">
        <v>2</v>
      </c>
      <c r="AD25" s="272">
        <v>2</v>
      </c>
      <c r="AE25" s="272">
        <v>2</v>
      </c>
      <c r="AF25" s="272">
        <v>2</v>
      </c>
      <c r="AG25" s="272">
        <v>2</v>
      </c>
      <c r="AH25" s="272">
        <v>2</v>
      </c>
      <c r="AI25" s="272">
        <v>2</v>
      </c>
      <c r="AJ25" s="272">
        <v>2</v>
      </c>
      <c r="AK25" s="272">
        <v>2</v>
      </c>
      <c r="AL25" s="272">
        <v>1</v>
      </c>
      <c r="AM25" s="272">
        <v>1</v>
      </c>
      <c r="AN25" s="272">
        <v>2</v>
      </c>
      <c r="AO25" s="272">
        <v>2</v>
      </c>
      <c r="AP25" s="272">
        <v>1</v>
      </c>
      <c r="AQ25" s="272">
        <v>2</v>
      </c>
      <c r="AR25" s="272">
        <v>1</v>
      </c>
      <c r="AS25" s="272">
        <v>2</v>
      </c>
      <c r="AT25" s="272">
        <v>2</v>
      </c>
      <c r="AU25" s="272">
        <v>2</v>
      </c>
      <c r="AV25" s="272">
        <v>2</v>
      </c>
      <c r="AW25" s="272"/>
      <c r="AX25" s="226">
        <v>0</v>
      </c>
      <c r="AY25" s="226">
        <v>0</v>
      </c>
      <c r="AZ25" s="226">
        <v>0</v>
      </c>
      <c r="BA25" s="226">
        <v>0</v>
      </c>
      <c r="BB25" s="226">
        <v>0</v>
      </c>
      <c r="BC25" s="226">
        <v>0</v>
      </c>
      <c r="BD25" s="226">
        <v>0</v>
      </c>
      <c r="BE25" s="226">
        <v>0</v>
      </c>
      <c r="BF25" s="227">
        <f t="shared" si="4"/>
        <v>78</v>
      </c>
      <c r="BG25" s="229"/>
    </row>
    <row r="26" spans="1:59" s="217" customFormat="1" ht="19.5" customHeight="1">
      <c r="A26" s="355"/>
      <c r="B26" s="227"/>
      <c r="C26" s="227"/>
      <c r="D26" s="227" t="s">
        <v>126</v>
      </c>
      <c r="E26" s="273">
        <v>1</v>
      </c>
      <c r="F26" s="273">
        <v>1</v>
      </c>
      <c r="G26" s="273">
        <v>1</v>
      </c>
      <c r="H26" s="273">
        <v>1</v>
      </c>
      <c r="I26" s="273">
        <v>1</v>
      </c>
      <c r="J26" s="273">
        <v>1</v>
      </c>
      <c r="K26" s="273">
        <v>1</v>
      </c>
      <c r="L26" s="273">
        <v>1</v>
      </c>
      <c r="M26" s="273">
        <v>1</v>
      </c>
      <c r="N26" s="273">
        <v>1</v>
      </c>
      <c r="O26" s="273">
        <v>1</v>
      </c>
      <c r="P26" s="273">
        <v>1</v>
      </c>
      <c r="Q26" s="273">
        <v>1</v>
      </c>
      <c r="R26" s="273">
        <v>1</v>
      </c>
      <c r="S26" s="273">
        <v>1</v>
      </c>
      <c r="T26" s="273">
        <v>1</v>
      </c>
      <c r="U26" s="273">
        <v>1</v>
      </c>
      <c r="V26" s="272"/>
      <c r="W26" s="273">
        <v>0</v>
      </c>
      <c r="X26" s="273">
        <v>0</v>
      </c>
      <c r="Y26" s="273">
        <v>1</v>
      </c>
      <c r="Z26" s="273">
        <v>1</v>
      </c>
      <c r="AA26" s="273">
        <v>1</v>
      </c>
      <c r="AB26" s="273">
        <v>1</v>
      </c>
      <c r="AC26" s="273">
        <v>1</v>
      </c>
      <c r="AD26" s="273">
        <v>1</v>
      </c>
      <c r="AE26" s="273">
        <v>1</v>
      </c>
      <c r="AF26" s="273">
        <v>1</v>
      </c>
      <c r="AG26" s="273">
        <v>1</v>
      </c>
      <c r="AH26" s="273">
        <v>1</v>
      </c>
      <c r="AI26" s="273">
        <v>1</v>
      </c>
      <c r="AJ26" s="273">
        <v>1</v>
      </c>
      <c r="AK26" s="273">
        <v>1</v>
      </c>
      <c r="AL26" s="273">
        <v>1</v>
      </c>
      <c r="AM26" s="273">
        <v>1</v>
      </c>
      <c r="AN26" s="273">
        <v>1</v>
      </c>
      <c r="AO26" s="273">
        <v>1</v>
      </c>
      <c r="AP26" s="273">
        <v>1</v>
      </c>
      <c r="AQ26" s="273">
        <v>0</v>
      </c>
      <c r="AR26" s="273">
        <v>0</v>
      </c>
      <c r="AS26" s="273">
        <v>1</v>
      </c>
      <c r="AT26" s="273">
        <v>1</v>
      </c>
      <c r="AU26" s="273">
        <v>1</v>
      </c>
      <c r="AV26" s="273">
        <v>1</v>
      </c>
      <c r="AW26" s="272"/>
      <c r="AX26" s="227">
        <v>0</v>
      </c>
      <c r="AY26" s="227">
        <v>0</v>
      </c>
      <c r="AZ26" s="227">
        <v>0</v>
      </c>
      <c r="BA26" s="227">
        <v>0</v>
      </c>
      <c r="BB26" s="227">
        <v>0</v>
      </c>
      <c r="BC26" s="227">
        <v>0</v>
      </c>
      <c r="BD26" s="227">
        <v>0</v>
      </c>
      <c r="BE26" s="227">
        <v>0</v>
      </c>
      <c r="BF26" s="227">
        <f t="shared" si="4"/>
        <v>39</v>
      </c>
      <c r="BG26" s="230"/>
    </row>
    <row r="27" spans="1:59" ht="19.5" customHeight="1">
      <c r="A27" s="355"/>
      <c r="B27" s="226" t="s">
        <v>134</v>
      </c>
      <c r="C27" s="226" t="str">
        <f>'[1]УП'!B18</f>
        <v>Физическая культура</v>
      </c>
      <c r="D27" s="226" t="s">
        <v>125</v>
      </c>
      <c r="E27" s="272">
        <v>3</v>
      </c>
      <c r="F27" s="272">
        <v>3</v>
      </c>
      <c r="G27" s="272">
        <v>3</v>
      </c>
      <c r="H27" s="272">
        <v>3</v>
      </c>
      <c r="I27" s="272">
        <v>3</v>
      </c>
      <c r="J27" s="272">
        <v>3</v>
      </c>
      <c r="K27" s="272">
        <v>3</v>
      </c>
      <c r="L27" s="272">
        <v>3</v>
      </c>
      <c r="M27" s="272">
        <v>3</v>
      </c>
      <c r="N27" s="272">
        <v>3</v>
      </c>
      <c r="O27" s="272">
        <v>3</v>
      </c>
      <c r="P27" s="272">
        <v>3</v>
      </c>
      <c r="Q27" s="272">
        <v>3</v>
      </c>
      <c r="R27" s="272">
        <v>3</v>
      </c>
      <c r="S27" s="272">
        <v>3</v>
      </c>
      <c r="T27" s="272">
        <v>3</v>
      </c>
      <c r="U27" s="272">
        <v>3</v>
      </c>
      <c r="V27" s="272"/>
      <c r="W27" s="272">
        <v>0</v>
      </c>
      <c r="X27" s="272">
        <v>0</v>
      </c>
      <c r="Y27" s="272">
        <v>3</v>
      </c>
      <c r="Z27" s="272">
        <v>3</v>
      </c>
      <c r="AA27" s="272">
        <v>3</v>
      </c>
      <c r="AB27" s="272">
        <v>3</v>
      </c>
      <c r="AC27" s="272">
        <v>3</v>
      </c>
      <c r="AD27" s="272">
        <v>3</v>
      </c>
      <c r="AE27" s="272">
        <v>3</v>
      </c>
      <c r="AF27" s="272">
        <v>3</v>
      </c>
      <c r="AG27" s="272">
        <v>3</v>
      </c>
      <c r="AH27" s="272">
        <v>3</v>
      </c>
      <c r="AI27" s="272">
        <v>3</v>
      </c>
      <c r="AJ27" s="272">
        <v>3</v>
      </c>
      <c r="AK27" s="272">
        <v>3</v>
      </c>
      <c r="AL27" s="272">
        <v>3</v>
      </c>
      <c r="AM27" s="272">
        <v>3</v>
      </c>
      <c r="AN27" s="272">
        <v>3</v>
      </c>
      <c r="AO27" s="272">
        <v>3</v>
      </c>
      <c r="AP27" s="272">
        <v>3</v>
      </c>
      <c r="AQ27" s="272">
        <v>3</v>
      </c>
      <c r="AR27" s="272">
        <v>3</v>
      </c>
      <c r="AS27" s="272">
        <v>3</v>
      </c>
      <c r="AT27" s="272">
        <v>3</v>
      </c>
      <c r="AU27" s="272">
        <v>3</v>
      </c>
      <c r="AV27" s="272">
        <v>3</v>
      </c>
      <c r="AW27" s="272"/>
      <c r="AX27" s="226">
        <v>0</v>
      </c>
      <c r="AY27" s="226">
        <v>0</v>
      </c>
      <c r="AZ27" s="226">
        <v>0</v>
      </c>
      <c r="BA27" s="226">
        <v>0</v>
      </c>
      <c r="BB27" s="226">
        <v>0</v>
      </c>
      <c r="BC27" s="226">
        <v>0</v>
      </c>
      <c r="BD27" s="226">
        <v>0</v>
      </c>
      <c r="BE27" s="226">
        <v>0</v>
      </c>
      <c r="BF27" s="227">
        <f t="shared" si="4"/>
        <v>123</v>
      </c>
      <c r="BG27" s="229"/>
    </row>
    <row r="28" spans="1:59" s="217" customFormat="1" ht="19.5" customHeight="1">
      <c r="A28" s="355"/>
      <c r="B28" s="227"/>
      <c r="C28" s="227"/>
      <c r="D28" s="227" t="s">
        <v>126</v>
      </c>
      <c r="E28" s="273">
        <v>1</v>
      </c>
      <c r="F28" s="273">
        <v>1</v>
      </c>
      <c r="G28" s="273">
        <v>2</v>
      </c>
      <c r="H28" s="273">
        <v>1</v>
      </c>
      <c r="I28" s="273">
        <v>2</v>
      </c>
      <c r="J28" s="273">
        <v>1</v>
      </c>
      <c r="K28" s="273">
        <v>2</v>
      </c>
      <c r="L28" s="273">
        <v>1</v>
      </c>
      <c r="M28" s="273">
        <v>2</v>
      </c>
      <c r="N28" s="273">
        <v>1</v>
      </c>
      <c r="O28" s="273">
        <v>2</v>
      </c>
      <c r="P28" s="273">
        <v>1</v>
      </c>
      <c r="Q28" s="273">
        <v>2</v>
      </c>
      <c r="R28" s="273">
        <v>1</v>
      </c>
      <c r="S28" s="273">
        <v>2</v>
      </c>
      <c r="T28" s="273">
        <v>1</v>
      </c>
      <c r="U28" s="273">
        <v>2</v>
      </c>
      <c r="V28" s="272"/>
      <c r="W28" s="273">
        <v>0</v>
      </c>
      <c r="X28" s="273">
        <v>0</v>
      </c>
      <c r="Y28" s="273">
        <v>1</v>
      </c>
      <c r="Z28" s="273">
        <v>2</v>
      </c>
      <c r="AA28" s="273">
        <v>1</v>
      </c>
      <c r="AB28" s="273">
        <v>2</v>
      </c>
      <c r="AC28" s="273">
        <v>1</v>
      </c>
      <c r="AD28" s="273">
        <v>2</v>
      </c>
      <c r="AE28" s="273">
        <v>1</v>
      </c>
      <c r="AF28" s="273">
        <v>2</v>
      </c>
      <c r="AG28" s="273">
        <v>1</v>
      </c>
      <c r="AH28" s="273">
        <v>2</v>
      </c>
      <c r="AI28" s="273">
        <v>1</v>
      </c>
      <c r="AJ28" s="273">
        <v>2</v>
      </c>
      <c r="AK28" s="273">
        <v>1</v>
      </c>
      <c r="AL28" s="273">
        <v>2</v>
      </c>
      <c r="AM28" s="273">
        <v>1</v>
      </c>
      <c r="AN28" s="273">
        <v>2</v>
      </c>
      <c r="AO28" s="273">
        <v>1</v>
      </c>
      <c r="AP28" s="273">
        <v>2</v>
      </c>
      <c r="AQ28" s="273">
        <v>1</v>
      </c>
      <c r="AR28" s="273">
        <v>2</v>
      </c>
      <c r="AS28" s="273">
        <v>1</v>
      </c>
      <c r="AT28" s="273">
        <v>2</v>
      </c>
      <c r="AU28" s="273">
        <v>1</v>
      </c>
      <c r="AV28" s="273">
        <v>2</v>
      </c>
      <c r="AW28" s="272"/>
      <c r="AX28" s="227">
        <v>0</v>
      </c>
      <c r="AY28" s="227">
        <v>0</v>
      </c>
      <c r="AZ28" s="227">
        <v>0</v>
      </c>
      <c r="BA28" s="227">
        <v>0</v>
      </c>
      <c r="BB28" s="227">
        <v>0</v>
      </c>
      <c r="BC28" s="227">
        <v>0</v>
      </c>
      <c r="BD28" s="227">
        <v>0</v>
      </c>
      <c r="BE28" s="227">
        <v>0</v>
      </c>
      <c r="BF28" s="227">
        <f t="shared" si="4"/>
        <v>61</v>
      </c>
      <c r="BG28" s="230">
        <f>85-61</f>
        <v>24</v>
      </c>
    </row>
    <row r="29" spans="1:59" ht="19.5" customHeight="1">
      <c r="A29" s="355"/>
      <c r="B29" s="226" t="s">
        <v>20</v>
      </c>
      <c r="C29" s="226" t="str">
        <f>'[1]УП'!B19</f>
        <v>ОБЖ</v>
      </c>
      <c r="D29" s="226" t="s">
        <v>125</v>
      </c>
      <c r="E29" s="272">
        <v>1</v>
      </c>
      <c r="F29" s="272">
        <v>1</v>
      </c>
      <c r="G29" s="272">
        <v>1</v>
      </c>
      <c r="H29" s="272">
        <v>1</v>
      </c>
      <c r="I29" s="272">
        <v>1</v>
      </c>
      <c r="J29" s="272">
        <v>1</v>
      </c>
      <c r="K29" s="272">
        <v>1</v>
      </c>
      <c r="L29" s="272">
        <v>1</v>
      </c>
      <c r="M29" s="272">
        <v>1</v>
      </c>
      <c r="N29" s="272">
        <v>1</v>
      </c>
      <c r="O29" s="272">
        <v>1</v>
      </c>
      <c r="P29" s="272">
        <v>1</v>
      </c>
      <c r="Q29" s="272">
        <v>1</v>
      </c>
      <c r="R29" s="272">
        <v>1</v>
      </c>
      <c r="S29" s="272">
        <v>1</v>
      </c>
      <c r="T29" s="272">
        <v>1</v>
      </c>
      <c r="U29" s="272">
        <v>1</v>
      </c>
      <c r="V29" s="272"/>
      <c r="W29" s="272">
        <v>0</v>
      </c>
      <c r="X29" s="272">
        <v>0</v>
      </c>
      <c r="Y29" s="272">
        <v>1</v>
      </c>
      <c r="Z29" s="272">
        <v>1</v>
      </c>
      <c r="AA29" s="272">
        <v>1</v>
      </c>
      <c r="AB29" s="272">
        <v>1</v>
      </c>
      <c r="AC29" s="272">
        <v>1</v>
      </c>
      <c r="AD29" s="272">
        <v>1</v>
      </c>
      <c r="AE29" s="272">
        <v>1</v>
      </c>
      <c r="AF29" s="272">
        <v>1</v>
      </c>
      <c r="AG29" s="272">
        <v>1</v>
      </c>
      <c r="AH29" s="272">
        <v>1</v>
      </c>
      <c r="AI29" s="272">
        <v>1</v>
      </c>
      <c r="AJ29" s="272">
        <v>1</v>
      </c>
      <c r="AK29" s="272">
        <v>1</v>
      </c>
      <c r="AL29" s="272">
        <v>1</v>
      </c>
      <c r="AM29" s="272">
        <v>1</v>
      </c>
      <c r="AN29" s="272">
        <v>1</v>
      </c>
      <c r="AO29" s="272">
        <v>1</v>
      </c>
      <c r="AP29" s="272">
        <v>1</v>
      </c>
      <c r="AQ29" s="272">
        <v>1</v>
      </c>
      <c r="AR29" s="272">
        <v>1</v>
      </c>
      <c r="AS29" s="272">
        <v>1</v>
      </c>
      <c r="AT29" s="272">
        <v>1</v>
      </c>
      <c r="AU29" s="272">
        <v>1</v>
      </c>
      <c r="AV29" s="272">
        <v>1</v>
      </c>
      <c r="AW29" s="272"/>
      <c r="AX29" s="226">
        <v>0</v>
      </c>
      <c r="AY29" s="226">
        <v>0</v>
      </c>
      <c r="AZ29" s="226">
        <v>0</v>
      </c>
      <c r="BA29" s="226">
        <v>0</v>
      </c>
      <c r="BB29" s="226">
        <v>0</v>
      </c>
      <c r="BC29" s="226">
        <v>0</v>
      </c>
      <c r="BD29" s="226">
        <v>0</v>
      </c>
      <c r="BE29" s="226">
        <v>0</v>
      </c>
      <c r="BF29" s="227">
        <f t="shared" si="4"/>
        <v>41</v>
      </c>
      <c r="BG29" s="229"/>
    </row>
    <row r="30" spans="1:59" s="217" customFormat="1" ht="19.5" customHeight="1">
      <c r="A30" s="355"/>
      <c r="B30" s="227"/>
      <c r="C30" s="227" t="s">
        <v>208</v>
      </c>
      <c r="D30" s="227" t="s">
        <v>126</v>
      </c>
      <c r="E30" s="273"/>
      <c r="F30" s="273">
        <v>1</v>
      </c>
      <c r="G30" s="273"/>
      <c r="H30" s="273">
        <v>1</v>
      </c>
      <c r="I30" s="273"/>
      <c r="J30" s="273">
        <v>1</v>
      </c>
      <c r="K30" s="273"/>
      <c r="L30" s="273">
        <v>1</v>
      </c>
      <c r="M30" s="273"/>
      <c r="N30" s="273">
        <v>1</v>
      </c>
      <c r="O30" s="273"/>
      <c r="P30" s="273">
        <v>1</v>
      </c>
      <c r="Q30" s="273"/>
      <c r="R30" s="273">
        <v>1</v>
      </c>
      <c r="S30" s="273"/>
      <c r="T30" s="273">
        <v>1</v>
      </c>
      <c r="U30" s="273"/>
      <c r="V30" s="272"/>
      <c r="W30" s="273">
        <v>0</v>
      </c>
      <c r="X30" s="273">
        <v>0</v>
      </c>
      <c r="Y30" s="273">
        <v>1</v>
      </c>
      <c r="Z30" s="273"/>
      <c r="AA30" s="273">
        <v>1</v>
      </c>
      <c r="AB30" s="273"/>
      <c r="AC30" s="273">
        <v>1</v>
      </c>
      <c r="AD30" s="273"/>
      <c r="AE30" s="273">
        <v>1</v>
      </c>
      <c r="AF30" s="273"/>
      <c r="AG30" s="273">
        <v>1</v>
      </c>
      <c r="AH30" s="273"/>
      <c r="AI30" s="273">
        <v>1</v>
      </c>
      <c r="AJ30" s="273"/>
      <c r="AK30" s="273">
        <v>1</v>
      </c>
      <c r="AL30" s="273"/>
      <c r="AM30" s="273">
        <v>1</v>
      </c>
      <c r="AN30" s="273"/>
      <c r="AO30" s="273">
        <v>1</v>
      </c>
      <c r="AP30" s="273"/>
      <c r="AQ30" s="273">
        <v>1</v>
      </c>
      <c r="AR30" s="273"/>
      <c r="AS30" s="273">
        <v>1</v>
      </c>
      <c r="AT30" s="273"/>
      <c r="AU30" s="273">
        <v>1</v>
      </c>
      <c r="AV30" s="273"/>
      <c r="AW30" s="272"/>
      <c r="AX30" s="227">
        <v>0</v>
      </c>
      <c r="AY30" s="227">
        <v>0</v>
      </c>
      <c r="AZ30" s="227">
        <v>0</v>
      </c>
      <c r="BA30" s="227">
        <v>0</v>
      </c>
      <c r="BB30" s="227">
        <v>0</v>
      </c>
      <c r="BC30" s="227">
        <v>0</v>
      </c>
      <c r="BD30" s="227">
        <v>0</v>
      </c>
      <c r="BE30" s="227">
        <v>0</v>
      </c>
      <c r="BF30" s="227">
        <f t="shared" si="4"/>
        <v>20</v>
      </c>
      <c r="BG30" s="230">
        <f>36-20</f>
        <v>16</v>
      </c>
    </row>
    <row r="31" spans="1:59" ht="24.75" customHeight="1">
      <c r="A31" s="355"/>
      <c r="B31" s="231" t="s">
        <v>21</v>
      </c>
      <c r="C31" s="231" t="s">
        <v>22</v>
      </c>
      <c r="D31" s="226" t="s">
        <v>125</v>
      </c>
      <c r="E31" s="272">
        <f>E33+E35+E37</f>
        <v>11</v>
      </c>
      <c r="F31" s="272">
        <f aca="true" t="shared" si="5" ref="F31:AV32">F33+F35+F37</f>
        <v>11</v>
      </c>
      <c r="G31" s="272">
        <f t="shared" si="5"/>
        <v>11</v>
      </c>
      <c r="H31" s="272">
        <f t="shared" si="5"/>
        <v>11</v>
      </c>
      <c r="I31" s="272">
        <f t="shared" si="5"/>
        <v>11</v>
      </c>
      <c r="J31" s="272">
        <f t="shared" si="5"/>
        <v>11</v>
      </c>
      <c r="K31" s="272">
        <f t="shared" si="5"/>
        <v>11</v>
      </c>
      <c r="L31" s="272">
        <f t="shared" si="5"/>
        <v>11</v>
      </c>
      <c r="M31" s="272">
        <f t="shared" si="5"/>
        <v>11</v>
      </c>
      <c r="N31" s="272">
        <f t="shared" si="5"/>
        <v>11</v>
      </c>
      <c r="O31" s="272">
        <f t="shared" si="5"/>
        <v>11</v>
      </c>
      <c r="P31" s="272">
        <f t="shared" si="5"/>
        <v>11</v>
      </c>
      <c r="Q31" s="272">
        <f t="shared" si="5"/>
        <v>11</v>
      </c>
      <c r="R31" s="272">
        <f t="shared" si="5"/>
        <v>12</v>
      </c>
      <c r="S31" s="272">
        <f t="shared" si="5"/>
        <v>12</v>
      </c>
      <c r="T31" s="272">
        <f t="shared" si="5"/>
        <v>12</v>
      </c>
      <c r="U31" s="272">
        <f t="shared" si="5"/>
        <v>13</v>
      </c>
      <c r="V31" s="272"/>
      <c r="W31" s="272">
        <f t="shared" si="5"/>
        <v>0</v>
      </c>
      <c r="X31" s="272">
        <f t="shared" si="5"/>
        <v>0</v>
      </c>
      <c r="Y31" s="272">
        <f t="shared" si="5"/>
        <v>11</v>
      </c>
      <c r="Z31" s="272">
        <f t="shared" si="5"/>
        <v>11</v>
      </c>
      <c r="AA31" s="272">
        <f t="shared" si="5"/>
        <v>11</v>
      </c>
      <c r="AB31" s="272">
        <f t="shared" si="5"/>
        <v>11</v>
      </c>
      <c r="AC31" s="272">
        <f t="shared" si="5"/>
        <v>11</v>
      </c>
      <c r="AD31" s="272">
        <f t="shared" si="5"/>
        <v>11</v>
      </c>
      <c r="AE31" s="272">
        <f t="shared" si="5"/>
        <v>11</v>
      </c>
      <c r="AF31" s="272">
        <f t="shared" si="5"/>
        <v>11</v>
      </c>
      <c r="AG31" s="272">
        <f t="shared" si="5"/>
        <v>11</v>
      </c>
      <c r="AH31" s="272">
        <f t="shared" si="5"/>
        <v>10</v>
      </c>
      <c r="AI31" s="272">
        <f t="shared" si="5"/>
        <v>10</v>
      </c>
      <c r="AJ31" s="272">
        <f t="shared" si="5"/>
        <v>11</v>
      </c>
      <c r="AK31" s="272">
        <f t="shared" si="5"/>
        <v>10</v>
      </c>
      <c r="AL31" s="272">
        <f t="shared" si="5"/>
        <v>11</v>
      </c>
      <c r="AM31" s="272">
        <f t="shared" si="5"/>
        <v>10</v>
      </c>
      <c r="AN31" s="272">
        <f t="shared" si="5"/>
        <v>11</v>
      </c>
      <c r="AO31" s="272">
        <f t="shared" si="5"/>
        <v>10</v>
      </c>
      <c r="AP31" s="272">
        <f t="shared" si="5"/>
        <v>11</v>
      </c>
      <c r="AQ31" s="272">
        <f t="shared" si="5"/>
        <v>10</v>
      </c>
      <c r="AR31" s="272">
        <f t="shared" si="5"/>
        <v>11</v>
      </c>
      <c r="AS31" s="272">
        <f t="shared" si="5"/>
        <v>11</v>
      </c>
      <c r="AT31" s="272">
        <f t="shared" si="5"/>
        <v>11</v>
      </c>
      <c r="AU31" s="272">
        <f t="shared" si="5"/>
        <v>11</v>
      </c>
      <c r="AV31" s="272">
        <f t="shared" si="5"/>
        <v>11</v>
      </c>
      <c r="AW31" s="272"/>
      <c r="AX31" s="226">
        <f aca="true" t="shared" si="6" ref="AX31:BE31">AX33+AX35+AX39+AX37</f>
        <v>0</v>
      </c>
      <c r="AY31" s="226">
        <f t="shared" si="6"/>
        <v>0</v>
      </c>
      <c r="AZ31" s="226">
        <f t="shared" si="6"/>
        <v>0</v>
      </c>
      <c r="BA31" s="226">
        <f t="shared" si="6"/>
        <v>0</v>
      </c>
      <c r="BB31" s="226">
        <f t="shared" si="6"/>
        <v>0</v>
      </c>
      <c r="BC31" s="226">
        <f t="shared" si="6"/>
        <v>0</v>
      </c>
      <c r="BD31" s="226">
        <f t="shared" si="6"/>
        <v>0</v>
      </c>
      <c r="BE31" s="226">
        <f t="shared" si="6"/>
        <v>0</v>
      </c>
      <c r="BF31" s="227">
        <f>BF33+BF35+BF37</f>
        <v>450</v>
      </c>
      <c r="BG31" s="229"/>
    </row>
    <row r="32" spans="1:59" s="233" customFormat="1" ht="17.25" customHeight="1">
      <c r="A32" s="355"/>
      <c r="B32" s="232"/>
      <c r="C32" s="232"/>
      <c r="D32" s="232" t="s">
        <v>126</v>
      </c>
      <c r="E32" s="272">
        <f>E34+E36+E38</f>
        <v>5</v>
      </c>
      <c r="F32" s="272">
        <f t="shared" si="5"/>
        <v>5</v>
      </c>
      <c r="G32" s="272">
        <f t="shared" si="5"/>
        <v>6</v>
      </c>
      <c r="H32" s="272">
        <f t="shared" si="5"/>
        <v>5</v>
      </c>
      <c r="I32" s="272">
        <f t="shared" si="5"/>
        <v>6</v>
      </c>
      <c r="J32" s="272">
        <f t="shared" si="5"/>
        <v>5</v>
      </c>
      <c r="K32" s="272">
        <f t="shared" si="5"/>
        <v>6</v>
      </c>
      <c r="L32" s="272">
        <f t="shared" si="5"/>
        <v>5</v>
      </c>
      <c r="M32" s="272">
        <f t="shared" si="5"/>
        <v>6</v>
      </c>
      <c r="N32" s="272">
        <f t="shared" si="5"/>
        <v>5</v>
      </c>
      <c r="O32" s="272">
        <f t="shared" si="5"/>
        <v>6</v>
      </c>
      <c r="P32" s="272">
        <f t="shared" si="5"/>
        <v>6</v>
      </c>
      <c r="Q32" s="272">
        <f t="shared" si="5"/>
        <v>6</v>
      </c>
      <c r="R32" s="272">
        <f t="shared" si="5"/>
        <v>6</v>
      </c>
      <c r="S32" s="272">
        <f t="shared" si="5"/>
        <v>6</v>
      </c>
      <c r="T32" s="272">
        <f t="shared" si="5"/>
        <v>5</v>
      </c>
      <c r="U32" s="272">
        <f t="shared" si="5"/>
        <v>6</v>
      </c>
      <c r="V32" s="272"/>
      <c r="W32" s="272">
        <f t="shared" si="5"/>
        <v>0</v>
      </c>
      <c r="X32" s="272">
        <f t="shared" si="5"/>
        <v>0</v>
      </c>
      <c r="Y32" s="272">
        <f t="shared" si="5"/>
        <v>5</v>
      </c>
      <c r="Z32" s="272">
        <f t="shared" si="5"/>
        <v>6</v>
      </c>
      <c r="AA32" s="272">
        <f t="shared" si="5"/>
        <v>6</v>
      </c>
      <c r="AB32" s="272">
        <f t="shared" si="5"/>
        <v>6</v>
      </c>
      <c r="AC32" s="272">
        <f t="shared" si="5"/>
        <v>6</v>
      </c>
      <c r="AD32" s="272">
        <f t="shared" si="5"/>
        <v>6</v>
      </c>
      <c r="AE32" s="272">
        <f t="shared" si="5"/>
        <v>6</v>
      </c>
      <c r="AF32" s="272">
        <f t="shared" si="5"/>
        <v>6</v>
      </c>
      <c r="AG32" s="272">
        <f t="shared" si="5"/>
        <v>5</v>
      </c>
      <c r="AH32" s="272">
        <f t="shared" si="5"/>
        <v>5</v>
      </c>
      <c r="AI32" s="272">
        <f t="shared" si="5"/>
        <v>5</v>
      </c>
      <c r="AJ32" s="272">
        <f t="shared" si="5"/>
        <v>5</v>
      </c>
      <c r="AK32" s="272">
        <f t="shared" si="5"/>
        <v>5</v>
      </c>
      <c r="AL32" s="272">
        <f t="shared" si="5"/>
        <v>5</v>
      </c>
      <c r="AM32" s="272">
        <f t="shared" si="5"/>
        <v>5</v>
      </c>
      <c r="AN32" s="272">
        <f t="shared" si="5"/>
        <v>5</v>
      </c>
      <c r="AO32" s="272">
        <f t="shared" si="5"/>
        <v>5</v>
      </c>
      <c r="AP32" s="272">
        <f t="shared" si="5"/>
        <v>6</v>
      </c>
      <c r="AQ32" s="272">
        <f t="shared" si="5"/>
        <v>5</v>
      </c>
      <c r="AR32" s="272">
        <f t="shared" si="5"/>
        <v>6</v>
      </c>
      <c r="AS32" s="272">
        <f t="shared" si="5"/>
        <v>4</v>
      </c>
      <c r="AT32" s="272">
        <f t="shared" si="5"/>
        <v>6</v>
      </c>
      <c r="AU32" s="272">
        <f t="shared" si="5"/>
        <v>5</v>
      </c>
      <c r="AV32" s="272">
        <f t="shared" si="5"/>
        <v>6</v>
      </c>
      <c r="AW32" s="272"/>
      <c r="AX32" s="232">
        <f aca="true" t="shared" si="7" ref="AX32:BE32">AX34+AX36+AX40+AX38</f>
        <v>0</v>
      </c>
      <c r="AY32" s="232">
        <f t="shared" si="7"/>
        <v>0</v>
      </c>
      <c r="AZ32" s="232">
        <f t="shared" si="7"/>
        <v>0</v>
      </c>
      <c r="BA32" s="232">
        <f t="shared" si="7"/>
        <v>0</v>
      </c>
      <c r="BB32" s="232">
        <f t="shared" si="7"/>
        <v>0</v>
      </c>
      <c r="BC32" s="232">
        <f t="shared" si="7"/>
        <v>0</v>
      </c>
      <c r="BD32" s="232">
        <f t="shared" si="7"/>
        <v>0</v>
      </c>
      <c r="BE32" s="232">
        <f t="shared" si="7"/>
        <v>0</v>
      </c>
      <c r="BF32" s="227">
        <f>BF34+BF36+BF38</f>
        <v>225</v>
      </c>
      <c r="BG32" s="229"/>
    </row>
    <row r="33" spans="1:59" ht="19.5" customHeight="1">
      <c r="A33" s="355"/>
      <c r="B33" s="226" t="s">
        <v>221</v>
      </c>
      <c r="C33" s="226" t="str">
        <f>'[1]УП'!B21</f>
        <v>Математика</v>
      </c>
      <c r="D33" s="226" t="s">
        <v>125</v>
      </c>
      <c r="E33" s="272">
        <v>5</v>
      </c>
      <c r="F33" s="272">
        <v>5</v>
      </c>
      <c r="G33" s="272">
        <v>5</v>
      </c>
      <c r="H33" s="272">
        <v>5</v>
      </c>
      <c r="I33" s="272">
        <v>5</v>
      </c>
      <c r="J33" s="272">
        <v>5</v>
      </c>
      <c r="K33" s="272">
        <v>5</v>
      </c>
      <c r="L33" s="272">
        <v>5</v>
      </c>
      <c r="M33" s="272">
        <v>5</v>
      </c>
      <c r="N33" s="272">
        <v>5</v>
      </c>
      <c r="O33" s="272">
        <v>5</v>
      </c>
      <c r="P33" s="272">
        <v>5</v>
      </c>
      <c r="Q33" s="272">
        <v>5</v>
      </c>
      <c r="R33" s="272">
        <v>5</v>
      </c>
      <c r="S33" s="272">
        <v>5</v>
      </c>
      <c r="T33" s="272">
        <v>5</v>
      </c>
      <c r="U33" s="272">
        <v>5</v>
      </c>
      <c r="V33" s="272"/>
      <c r="W33" s="272">
        <v>0</v>
      </c>
      <c r="X33" s="272">
        <v>0</v>
      </c>
      <c r="Y33" s="272">
        <v>5</v>
      </c>
      <c r="Z33" s="272">
        <v>5</v>
      </c>
      <c r="AA33" s="272">
        <v>5</v>
      </c>
      <c r="AB33" s="272">
        <v>5</v>
      </c>
      <c r="AC33" s="272">
        <v>5</v>
      </c>
      <c r="AD33" s="272">
        <v>5</v>
      </c>
      <c r="AE33" s="272">
        <v>5</v>
      </c>
      <c r="AF33" s="272">
        <v>5</v>
      </c>
      <c r="AG33" s="272">
        <v>5</v>
      </c>
      <c r="AH33" s="272">
        <v>4</v>
      </c>
      <c r="AI33" s="272">
        <v>4</v>
      </c>
      <c r="AJ33" s="272">
        <v>5</v>
      </c>
      <c r="AK33" s="272">
        <v>4</v>
      </c>
      <c r="AL33" s="272">
        <v>5</v>
      </c>
      <c r="AM33" s="272">
        <v>4</v>
      </c>
      <c r="AN33" s="272">
        <v>5</v>
      </c>
      <c r="AO33" s="272">
        <v>4</v>
      </c>
      <c r="AP33" s="272">
        <v>5</v>
      </c>
      <c r="AQ33" s="272">
        <v>4</v>
      </c>
      <c r="AR33" s="272">
        <v>5</v>
      </c>
      <c r="AS33" s="272">
        <v>5</v>
      </c>
      <c r="AT33" s="272">
        <v>5</v>
      </c>
      <c r="AU33" s="272">
        <v>5</v>
      </c>
      <c r="AV33" s="272">
        <v>5</v>
      </c>
      <c r="AW33" s="272"/>
      <c r="AX33" s="226">
        <v>0</v>
      </c>
      <c r="AY33" s="226">
        <v>0</v>
      </c>
      <c r="AZ33" s="226">
        <v>0</v>
      </c>
      <c r="BA33" s="226">
        <v>0</v>
      </c>
      <c r="BB33" s="226">
        <v>0</v>
      </c>
      <c r="BC33" s="226">
        <v>0</v>
      </c>
      <c r="BD33" s="226">
        <v>0</v>
      </c>
      <c r="BE33" s="226">
        <v>0</v>
      </c>
      <c r="BF33" s="227">
        <f>SUM(E33:BE33)</f>
        <v>199</v>
      </c>
      <c r="BG33" s="229"/>
    </row>
    <row r="34" spans="1:61" s="233" customFormat="1" ht="19.5" customHeight="1">
      <c r="A34" s="355"/>
      <c r="B34" s="226"/>
      <c r="C34" s="226"/>
      <c r="D34" s="232" t="s">
        <v>126</v>
      </c>
      <c r="E34" s="274">
        <v>2</v>
      </c>
      <c r="F34" s="274">
        <v>2</v>
      </c>
      <c r="G34" s="274">
        <v>3</v>
      </c>
      <c r="H34" s="274">
        <v>2</v>
      </c>
      <c r="I34" s="274">
        <v>3</v>
      </c>
      <c r="J34" s="274">
        <v>2</v>
      </c>
      <c r="K34" s="274">
        <v>3</v>
      </c>
      <c r="L34" s="274">
        <v>2</v>
      </c>
      <c r="M34" s="274">
        <v>3</v>
      </c>
      <c r="N34" s="274">
        <v>2</v>
      </c>
      <c r="O34" s="274">
        <v>3</v>
      </c>
      <c r="P34" s="274">
        <v>3</v>
      </c>
      <c r="Q34" s="274">
        <v>3</v>
      </c>
      <c r="R34" s="274">
        <v>3</v>
      </c>
      <c r="S34" s="274">
        <v>3</v>
      </c>
      <c r="T34" s="274">
        <v>2</v>
      </c>
      <c r="U34" s="274">
        <v>3</v>
      </c>
      <c r="V34" s="272"/>
      <c r="W34" s="272">
        <v>0</v>
      </c>
      <c r="X34" s="272">
        <v>0</v>
      </c>
      <c r="Y34" s="274">
        <v>3</v>
      </c>
      <c r="Z34" s="274">
        <v>3</v>
      </c>
      <c r="AA34" s="274">
        <v>3</v>
      </c>
      <c r="AB34" s="274">
        <v>3</v>
      </c>
      <c r="AC34" s="274">
        <v>3</v>
      </c>
      <c r="AD34" s="274">
        <v>3</v>
      </c>
      <c r="AE34" s="274">
        <v>2</v>
      </c>
      <c r="AF34" s="274">
        <v>3</v>
      </c>
      <c r="AG34" s="274">
        <v>2</v>
      </c>
      <c r="AH34" s="274">
        <v>2</v>
      </c>
      <c r="AI34" s="274">
        <v>2</v>
      </c>
      <c r="AJ34" s="274">
        <v>2</v>
      </c>
      <c r="AK34" s="274">
        <v>2</v>
      </c>
      <c r="AL34" s="274">
        <v>2</v>
      </c>
      <c r="AM34" s="274">
        <v>2</v>
      </c>
      <c r="AN34" s="274">
        <v>2</v>
      </c>
      <c r="AO34" s="274">
        <v>2</v>
      </c>
      <c r="AP34" s="274">
        <v>2</v>
      </c>
      <c r="AQ34" s="274">
        <v>2</v>
      </c>
      <c r="AR34" s="274">
        <v>2</v>
      </c>
      <c r="AS34" s="274">
        <v>2</v>
      </c>
      <c r="AT34" s="274">
        <v>2</v>
      </c>
      <c r="AU34" s="274">
        <v>2</v>
      </c>
      <c r="AV34" s="274">
        <v>2</v>
      </c>
      <c r="AW34" s="272"/>
      <c r="AX34" s="226">
        <v>0</v>
      </c>
      <c r="AY34" s="226">
        <v>0</v>
      </c>
      <c r="AZ34" s="226">
        <v>0</v>
      </c>
      <c r="BA34" s="226">
        <v>0</v>
      </c>
      <c r="BB34" s="226">
        <v>0</v>
      </c>
      <c r="BC34" s="226">
        <v>0</v>
      </c>
      <c r="BD34" s="226">
        <v>0</v>
      </c>
      <c r="BE34" s="226">
        <v>0</v>
      </c>
      <c r="BF34" s="232">
        <f t="shared" si="4"/>
        <v>99</v>
      </c>
      <c r="BG34" s="229">
        <f>196-100</f>
        <v>96</v>
      </c>
      <c r="BH34" s="234" t="s">
        <v>245</v>
      </c>
      <c r="BI34" s="216"/>
    </row>
    <row r="35" spans="1:59" ht="19.5" customHeight="1">
      <c r="A35" s="355"/>
      <c r="B35" s="226" t="s">
        <v>223</v>
      </c>
      <c r="C35" s="226" t="str">
        <f>'[1]УП'!B23</f>
        <v>Информатика и ИКТ</v>
      </c>
      <c r="D35" s="226" t="s">
        <v>125</v>
      </c>
      <c r="E35" s="272">
        <v>2</v>
      </c>
      <c r="F35" s="272">
        <v>2</v>
      </c>
      <c r="G35" s="272">
        <v>2</v>
      </c>
      <c r="H35" s="272">
        <v>2</v>
      </c>
      <c r="I35" s="272">
        <v>2</v>
      </c>
      <c r="J35" s="272">
        <v>2</v>
      </c>
      <c r="K35" s="272">
        <v>2</v>
      </c>
      <c r="L35" s="272">
        <v>2</v>
      </c>
      <c r="M35" s="272">
        <v>2</v>
      </c>
      <c r="N35" s="272">
        <v>2</v>
      </c>
      <c r="O35" s="272">
        <v>2</v>
      </c>
      <c r="P35" s="272">
        <v>2</v>
      </c>
      <c r="Q35" s="272">
        <v>2</v>
      </c>
      <c r="R35" s="272">
        <v>3</v>
      </c>
      <c r="S35" s="272">
        <v>3</v>
      </c>
      <c r="T35" s="272">
        <v>3</v>
      </c>
      <c r="U35" s="272">
        <v>4</v>
      </c>
      <c r="V35" s="272"/>
      <c r="W35" s="272">
        <v>0</v>
      </c>
      <c r="X35" s="272">
        <v>0</v>
      </c>
      <c r="Y35" s="272">
        <v>1</v>
      </c>
      <c r="Z35" s="272">
        <v>1</v>
      </c>
      <c r="AA35" s="272">
        <v>1</v>
      </c>
      <c r="AB35" s="272">
        <v>1</v>
      </c>
      <c r="AC35" s="272">
        <v>1</v>
      </c>
      <c r="AD35" s="272">
        <v>1</v>
      </c>
      <c r="AE35" s="272">
        <v>1</v>
      </c>
      <c r="AF35" s="272">
        <v>1</v>
      </c>
      <c r="AG35" s="272">
        <v>1</v>
      </c>
      <c r="AH35" s="272">
        <v>1</v>
      </c>
      <c r="AI35" s="272">
        <v>1</v>
      </c>
      <c r="AJ35" s="272">
        <v>1</v>
      </c>
      <c r="AK35" s="272">
        <v>1</v>
      </c>
      <c r="AL35" s="272">
        <v>1</v>
      </c>
      <c r="AM35" s="272">
        <v>1</v>
      </c>
      <c r="AN35" s="272">
        <v>1</v>
      </c>
      <c r="AO35" s="272">
        <v>1</v>
      </c>
      <c r="AP35" s="272">
        <v>1</v>
      </c>
      <c r="AQ35" s="272">
        <v>1</v>
      </c>
      <c r="AR35" s="272">
        <v>1</v>
      </c>
      <c r="AS35" s="272">
        <v>1</v>
      </c>
      <c r="AT35" s="272">
        <v>1</v>
      </c>
      <c r="AU35" s="272">
        <v>1</v>
      </c>
      <c r="AV35" s="272">
        <v>1</v>
      </c>
      <c r="AW35" s="272"/>
      <c r="AX35" s="226">
        <v>0</v>
      </c>
      <c r="AY35" s="226">
        <v>0</v>
      </c>
      <c r="AZ35" s="226">
        <v>0</v>
      </c>
      <c r="BA35" s="226">
        <v>0</v>
      </c>
      <c r="BB35" s="226">
        <v>0</v>
      </c>
      <c r="BC35" s="226">
        <v>0</v>
      </c>
      <c r="BD35" s="226">
        <v>0</v>
      </c>
      <c r="BE35" s="226">
        <v>0</v>
      </c>
      <c r="BF35" s="227">
        <f>SUM(E35:BE35)</f>
        <v>63</v>
      </c>
      <c r="BG35" s="229"/>
    </row>
    <row r="36" spans="1:59" s="233" customFormat="1" ht="19.5" customHeight="1">
      <c r="A36" s="355"/>
      <c r="B36" s="226"/>
      <c r="C36" s="226"/>
      <c r="D36" s="232" t="s">
        <v>126</v>
      </c>
      <c r="E36" s="274">
        <v>1</v>
      </c>
      <c r="F36" s="274">
        <v>1</v>
      </c>
      <c r="G36" s="274">
        <v>1</v>
      </c>
      <c r="H36" s="274">
        <v>1</v>
      </c>
      <c r="I36" s="274">
        <v>1</v>
      </c>
      <c r="J36" s="274">
        <v>1</v>
      </c>
      <c r="K36" s="274">
        <v>1</v>
      </c>
      <c r="L36" s="274">
        <v>1</v>
      </c>
      <c r="M36" s="274">
        <v>1</v>
      </c>
      <c r="N36" s="274">
        <v>1</v>
      </c>
      <c r="O36" s="274">
        <v>1</v>
      </c>
      <c r="P36" s="274">
        <v>1</v>
      </c>
      <c r="Q36" s="274">
        <v>1</v>
      </c>
      <c r="R36" s="274">
        <v>1</v>
      </c>
      <c r="S36" s="274">
        <v>1</v>
      </c>
      <c r="T36" s="274">
        <v>1</v>
      </c>
      <c r="U36" s="274">
        <v>1</v>
      </c>
      <c r="V36" s="272"/>
      <c r="W36" s="272">
        <v>0</v>
      </c>
      <c r="X36" s="272">
        <v>0</v>
      </c>
      <c r="Y36" s="274">
        <v>0</v>
      </c>
      <c r="Z36" s="274">
        <v>0</v>
      </c>
      <c r="AA36" s="274">
        <v>1</v>
      </c>
      <c r="AB36" s="274">
        <v>0</v>
      </c>
      <c r="AC36" s="274">
        <v>1</v>
      </c>
      <c r="AD36" s="274">
        <v>0</v>
      </c>
      <c r="AE36" s="274">
        <v>1</v>
      </c>
      <c r="AF36" s="274">
        <v>0</v>
      </c>
      <c r="AG36" s="274">
        <v>1</v>
      </c>
      <c r="AH36" s="274">
        <v>0</v>
      </c>
      <c r="AI36" s="274">
        <v>1</v>
      </c>
      <c r="AJ36" s="274">
        <v>0</v>
      </c>
      <c r="AK36" s="274">
        <v>1</v>
      </c>
      <c r="AL36" s="274">
        <v>0</v>
      </c>
      <c r="AM36" s="274">
        <v>1</v>
      </c>
      <c r="AN36" s="274">
        <v>0</v>
      </c>
      <c r="AO36" s="274">
        <v>1</v>
      </c>
      <c r="AP36" s="274">
        <v>1</v>
      </c>
      <c r="AQ36" s="274">
        <v>1</v>
      </c>
      <c r="AR36" s="274">
        <v>1</v>
      </c>
      <c r="AS36" s="274">
        <v>1</v>
      </c>
      <c r="AT36" s="274">
        <v>1</v>
      </c>
      <c r="AU36" s="274">
        <v>1</v>
      </c>
      <c r="AV36" s="274">
        <v>1</v>
      </c>
      <c r="AW36" s="272"/>
      <c r="AX36" s="226">
        <v>0</v>
      </c>
      <c r="AY36" s="226">
        <v>0</v>
      </c>
      <c r="AZ36" s="226">
        <v>0</v>
      </c>
      <c r="BA36" s="226">
        <v>0</v>
      </c>
      <c r="BB36" s="226">
        <v>0</v>
      </c>
      <c r="BC36" s="226">
        <v>0</v>
      </c>
      <c r="BD36" s="226">
        <v>0</v>
      </c>
      <c r="BE36" s="226">
        <v>0</v>
      </c>
      <c r="BF36" s="232">
        <f t="shared" si="4"/>
        <v>32</v>
      </c>
      <c r="BG36" s="229">
        <f>63-41</f>
        <v>22</v>
      </c>
    </row>
    <row r="37" spans="1:59" s="233" customFormat="1" ht="19.5" customHeight="1">
      <c r="A37" s="355"/>
      <c r="B37" s="226" t="s">
        <v>222</v>
      </c>
      <c r="C37" s="226" t="str">
        <f>'[1]УП'!B22</f>
        <v>Физика</v>
      </c>
      <c r="D37" s="226" t="s">
        <v>125</v>
      </c>
      <c r="E37" s="272">
        <v>4</v>
      </c>
      <c r="F37" s="272">
        <v>4</v>
      </c>
      <c r="G37" s="272">
        <v>4</v>
      </c>
      <c r="H37" s="272">
        <v>4</v>
      </c>
      <c r="I37" s="272">
        <v>4</v>
      </c>
      <c r="J37" s="272">
        <v>4</v>
      </c>
      <c r="K37" s="272">
        <v>4</v>
      </c>
      <c r="L37" s="272">
        <v>4</v>
      </c>
      <c r="M37" s="272">
        <v>4</v>
      </c>
      <c r="N37" s="272">
        <v>4</v>
      </c>
      <c r="O37" s="272">
        <v>4</v>
      </c>
      <c r="P37" s="272">
        <v>4</v>
      </c>
      <c r="Q37" s="272">
        <v>4</v>
      </c>
      <c r="R37" s="272">
        <v>4</v>
      </c>
      <c r="S37" s="272">
        <v>4</v>
      </c>
      <c r="T37" s="272">
        <v>4</v>
      </c>
      <c r="U37" s="272">
        <v>4</v>
      </c>
      <c r="V37" s="272"/>
      <c r="W37" s="272">
        <v>0</v>
      </c>
      <c r="X37" s="272">
        <v>0</v>
      </c>
      <c r="Y37" s="275">
        <v>5</v>
      </c>
      <c r="Z37" s="275">
        <v>5</v>
      </c>
      <c r="AA37" s="275">
        <v>5</v>
      </c>
      <c r="AB37" s="275">
        <v>5</v>
      </c>
      <c r="AC37" s="275">
        <v>5</v>
      </c>
      <c r="AD37" s="275">
        <v>5</v>
      </c>
      <c r="AE37" s="275">
        <v>5</v>
      </c>
      <c r="AF37" s="275">
        <v>5</v>
      </c>
      <c r="AG37" s="275">
        <v>5</v>
      </c>
      <c r="AH37" s="275">
        <v>5</v>
      </c>
      <c r="AI37" s="275">
        <v>5</v>
      </c>
      <c r="AJ37" s="275">
        <v>5</v>
      </c>
      <c r="AK37" s="275">
        <v>5</v>
      </c>
      <c r="AL37" s="275">
        <v>5</v>
      </c>
      <c r="AM37" s="275">
        <v>5</v>
      </c>
      <c r="AN37" s="275">
        <v>5</v>
      </c>
      <c r="AO37" s="275">
        <v>5</v>
      </c>
      <c r="AP37" s="275">
        <v>5</v>
      </c>
      <c r="AQ37" s="275">
        <v>5</v>
      </c>
      <c r="AR37" s="275">
        <v>5</v>
      </c>
      <c r="AS37" s="275">
        <v>5</v>
      </c>
      <c r="AT37" s="275">
        <v>5</v>
      </c>
      <c r="AU37" s="275">
        <v>5</v>
      </c>
      <c r="AV37" s="275">
        <v>5</v>
      </c>
      <c r="AW37" s="272"/>
      <c r="AX37" s="226">
        <v>0</v>
      </c>
      <c r="AY37" s="226">
        <v>0</v>
      </c>
      <c r="AZ37" s="226">
        <v>0</v>
      </c>
      <c r="BA37" s="226">
        <v>0</v>
      </c>
      <c r="BB37" s="226">
        <v>0</v>
      </c>
      <c r="BC37" s="226">
        <v>0</v>
      </c>
      <c r="BD37" s="226">
        <v>0</v>
      </c>
      <c r="BE37" s="226">
        <v>0</v>
      </c>
      <c r="BF37" s="227">
        <f>SUM(E37:BE37)</f>
        <v>188</v>
      </c>
      <c r="BG37" s="229"/>
    </row>
    <row r="38" spans="1:59" s="233" customFormat="1" ht="19.5" customHeight="1">
      <c r="A38" s="355"/>
      <c r="B38" s="226"/>
      <c r="C38" s="232"/>
      <c r="D38" s="232" t="s">
        <v>126</v>
      </c>
      <c r="E38" s="274">
        <v>2</v>
      </c>
      <c r="F38" s="274">
        <v>2</v>
      </c>
      <c r="G38" s="274">
        <v>2</v>
      </c>
      <c r="H38" s="274">
        <v>2</v>
      </c>
      <c r="I38" s="274">
        <v>2</v>
      </c>
      <c r="J38" s="274">
        <v>2</v>
      </c>
      <c r="K38" s="274">
        <v>2</v>
      </c>
      <c r="L38" s="274">
        <v>2</v>
      </c>
      <c r="M38" s="274">
        <v>2</v>
      </c>
      <c r="N38" s="274">
        <v>2</v>
      </c>
      <c r="O38" s="274">
        <v>2</v>
      </c>
      <c r="P38" s="274">
        <v>2</v>
      </c>
      <c r="Q38" s="274">
        <v>2</v>
      </c>
      <c r="R38" s="274">
        <v>2</v>
      </c>
      <c r="S38" s="274">
        <v>2</v>
      </c>
      <c r="T38" s="274">
        <v>2</v>
      </c>
      <c r="U38" s="274">
        <v>2</v>
      </c>
      <c r="V38" s="272"/>
      <c r="W38" s="272">
        <v>0</v>
      </c>
      <c r="X38" s="272">
        <v>0</v>
      </c>
      <c r="Y38" s="274">
        <v>2</v>
      </c>
      <c r="Z38" s="274">
        <v>3</v>
      </c>
      <c r="AA38" s="274">
        <v>2</v>
      </c>
      <c r="AB38" s="274">
        <v>3</v>
      </c>
      <c r="AC38" s="274">
        <v>2</v>
      </c>
      <c r="AD38" s="274">
        <v>3</v>
      </c>
      <c r="AE38" s="274">
        <v>3</v>
      </c>
      <c r="AF38" s="274">
        <v>3</v>
      </c>
      <c r="AG38" s="274">
        <v>2</v>
      </c>
      <c r="AH38" s="274">
        <v>3</v>
      </c>
      <c r="AI38" s="274">
        <v>2</v>
      </c>
      <c r="AJ38" s="274">
        <v>3</v>
      </c>
      <c r="AK38" s="274">
        <v>2</v>
      </c>
      <c r="AL38" s="274">
        <v>3</v>
      </c>
      <c r="AM38" s="274">
        <v>2</v>
      </c>
      <c r="AN38" s="274">
        <v>3</v>
      </c>
      <c r="AO38" s="274">
        <v>2</v>
      </c>
      <c r="AP38" s="274">
        <v>3</v>
      </c>
      <c r="AQ38" s="274">
        <v>2</v>
      </c>
      <c r="AR38" s="274">
        <v>3</v>
      </c>
      <c r="AS38" s="274">
        <v>1</v>
      </c>
      <c r="AT38" s="274">
        <v>3</v>
      </c>
      <c r="AU38" s="274">
        <v>2</v>
      </c>
      <c r="AV38" s="274">
        <v>3</v>
      </c>
      <c r="AW38" s="272"/>
      <c r="AX38" s="226">
        <v>0</v>
      </c>
      <c r="AY38" s="226">
        <v>0</v>
      </c>
      <c r="AZ38" s="226">
        <v>0</v>
      </c>
      <c r="BA38" s="226">
        <v>0</v>
      </c>
      <c r="BB38" s="226">
        <v>0</v>
      </c>
      <c r="BC38" s="226">
        <v>0</v>
      </c>
      <c r="BD38" s="226">
        <v>0</v>
      </c>
      <c r="BE38" s="226">
        <v>0</v>
      </c>
      <c r="BF38" s="232">
        <f t="shared" si="4"/>
        <v>94</v>
      </c>
      <c r="BG38" s="229">
        <f>189-90</f>
        <v>99</v>
      </c>
    </row>
    <row r="39" spans="1:59" ht="19.5" customHeight="1">
      <c r="A39" s="355"/>
      <c r="B39" s="226" t="s">
        <v>20</v>
      </c>
      <c r="C39" s="228" t="s">
        <v>174</v>
      </c>
      <c r="D39" s="226" t="s">
        <v>125</v>
      </c>
      <c r="E39" s="272">
        <v>1</v>
      </c>
      <c r="F39" s="272">
        <v>1</v>
      </c>
      <c r="G39" s="272">
        <v>1</v>
      </c>
      <c r="H39" s="272">
        <v>1</v>
      </c>
      <c r="I39" s="272">
        <v>1</v>
      </c>
      <c r="J39" s="272">
        <v>1</v>
      </c>
      <c r="K39" s="272">
        <v>1</v>
      </c>
      <c r="L39" s="272">
        <v>1</v>
      </c>
      <c r="M39" s="272">
        <v>1</v>
      </c>
      <c r="N39" s="272">
        <v>1</v>
      </c>
      <c r="O39" s="272">
        <v>1</v>
      </c>
      <c r="P39" s="272">
        <v>1</v>
      </c>
      <c r="Q39" s="272">
        <v>1</v>
      </c>
      <c r="R39" s="272">
        <v>1</v>
      </c>
      <c r="S39" s="272">
        <v>1</v>
      </c>
      <c r="T39" s="272">
        <v>1</v>
      </c>
      <c r="U39" s="272">
        <v>1</v>
      </c>
      <c r="V39" s="272"/>
      <c r="W39" s="272">
        <v>0</v>
      </c>
      <c r="X39" s="272">
        <v>0</v>
      </c>
      <c r="Y39" s="272">
        <v>1</v>
      </c>
      <c r="Z39" s="272">
        <v>1</v>
      </c>
      <c r="AA39" s="272">
        <v>1</v>
      </c>
      <c r="AB39" s="272">
        <v>1</v>
      </c>
      <c r="AC39" s="272">
        <v>1</v>
      </c>
      <c r="AD39" s="272">
        <v>1</v>
      </c>
      <c r="AE39" s="272">
        <v>1</v>
      </c>
      <c r="AF39" s="272">
        <v>1</v>
      </c>
      <c r="AG39" s="272">
        <v>1</v>
      </c>
      <c r="AH39" s="272">
        <v>1</v>
      </c>
      <c r="AI39" s="272">
        <v>1</v>
      </c>
      <c r="AJ39" s="272">
        <v>1</v>
      </c>
      <c r="AK39" s="272">
        <v>1</v>
      </c>
      <c r="AL39" s="272">
        <v>1</v>
      </c>
      <c r="AM39" s="272">
        <v>1</v>
      </c>
      <c r="AN39" s="272">
        <v>1</v>
      </c>
      <c r="AO39" s="272">
        <v>1</v>
      </c>
      <c r="AP39" s="272">
        <v>1</v>
      </c>
      <c r="AQ39" s="272">
        <v>1</v>
      </c>
      <c r="AR39" s="272">
        <v>1</v>
      </c>
      <c r="AS39" s="272">
        <v>1</v>
      </c>
      <c r="AT39" s="272">
        <v>1</v>
      </c>
      <c r="AU39" s="272">
        <v>1</v>
      </c>
      <c r="AV39" s="272">
        <v>1</v>
      </c>
      <c r="AW39" s="272"/>
      <c r="AX39" s="226">
        <v>0</v>
      </c>
      <c r="AY39" s="226">
        <v>0</v>
      </c>
      <c r="AZ39" s="226">
        <v>0</v>
      </c>
      <c r="BA39" s="226">
        <v>0</v>
      </c>
      <c r="BB39" s="226">
        <v>0</v>
      </c>
      <c r="BC39" s="226">
        <v>0</v>
      </c>
      <c r="BD39" s="226">
        <v>0</v>
      </c>
      <c r="BE39" s="226">
        <v>0</v>
      </c>
      <c r="BF39" s="227">
        <f>SUM(E39:BE39)</f>
        <v>41</v>
      </c>
      <c r="BG39" s="229"/>
    </row>
    <row r="40" spans="1:59" s="233" customFormat="1" ht="19.5" customHeight="1">
      <c r="A40" s="355"/>
      <c r="B40" s="226"/>
      <c r="C40" s="232"/>
      <c r="D40" s="232" t="s">
        <v>126</v>
      </c>
      <c r="E40" s="274">
        <v>1</v>
      </c>
      <c r="F40" s="274"/>
      <c r="G40" s="274">
        <v>1</v>
      </c>
      <c r="H40" s="274"/>
      <c r="I40" s="274">
        <v>1</v>
      </c>
      <c r="J40" s="274"/>
      <c r="K40" s="274">
        <v>1</v>
      </c>
      <c r="L40" s="274"/>
      <c r="M40" s="274">
        <v>1</v>
      </c>
      <c r="N40" s="274"/>
      <c r="O40" s="274">
        <v>1</v>
      </c>
      <c r="P40" s="274"/>
      <c r="Q40" s="274">
        <v>1</v>
      </c>
      <c r="R40" s="274"/>
      <c r="S40" s="274">
        <v>1</v>
      </c>
      <c r="T40" s="274"/>
      <c r="U40" s="274">
        <v>1</v>
      </c>
      <c r="V40" s="272"/>
      <c r="W40" s="272">
        <v>0</v>
      </c>
      <c r="X40" s="272">
        <v>0</v>
      </c>
      <c r="Y40" s="274">
        <v>1</v>
      </c>
      <c r="Z40" s="274">
        <v>1</v>
      </c>
      <c r="AA40" s="274"/>
      <c r="AB40" s="274">
        <v>1</v>
      </c>
      <c r="AC40" s="274"/>
      <c r="AD40" s="274">
        <v>1</v>
      </c>
      <c r="AE40" s="274"/>
      <c r="AF40" s="274"/>
      <c r="AG40" s="274">
        <v>1</v>
      </c>
      <c r="AH40" s="274"/>
      <c r="AI40" s="274">
        <v>1</v>
      </c>
      <c r="AJ40" s="274"/>
      <c r="AK40" s="274">
        <v>1</v>
      </c>
      <c r="AL40" s="274"/>
      <c r="AM40" s="274">
        <v>1</v>
      </c>
      <c r="AN40" s="274"/>
      <c r="AO40" s="274">
        <v>1</v>
      </c>
      <c r="AP40" s="274"/>
      <c r="AQ40" s="274">
        <v>1</v>
      </c>
      <c r="AR40" s="274"/>
      <c r="AS40" s="274">
        <v>1</v>
      </c>
      <c r="AT40" s="274"/>
      <c r="AU40" s="274">
        <v>1</v>
      </c>
      <c r="AV40" s="274"/>
      <c r="AW40" s="272"/>
      <c r="AX40" s="226">
        <v>0</v>
      </c>
      <c r="AY40" s="226">
        <v>0</v>
      </c>
      <c r="AZ40" s="226">
        <v>0</v>
      </c>
      <c r="BA40" s="226">
        <v>0</v>
      </c>
      <c r="BB40" s="226">
        <v>0</v>
      </c>
      <c r="BC40" s="226">
        <v>0</v>
      </c>
      <c r="BD40" s="226">
        <v>0</v>
      </c>
      <c r="BE40" s="226">
        <v>0</v>
      </c>
      <c r="BF40" s="232">
        <f t="shared" si="4"/>
        <v>21</v>
      </c>
      <c r="BG40" s="235"/>
    </row>
    <row r="41" spans="1:58" ht="16.5" customHeight="1" hidden="1">
      <c r="A41" s="355"/>
      <c r="B41" s="342" t="s">
        <v>142</v>
      </c>
      <c r="C41" s="342"/>
      <c r="D41" s="220"/>
      <c r="E41" s="220">
        <f>E9+E46</f>
        <v>35</v>
      </c>
      <c r="F41" s="220">
        <f aca="true" t="shared" si="8" ref="F41:AV41">F9+F46</f>
        <v>35</v>
      </c>
      <c r="G41" s="220">
        <f t="shared" si="8"/>
        <v>35</v>
      </c>
      <c r="H41" s="220">
        <f t="shared" si="8"/>
        <v>35</v>
      </c>
      <c r="I41" s="220">
        <f t="shared" si="8"/>
        <v>35</v>
      </c>
      <c r="J41" s="220">
        <f t="shared" si="8"/>
        <v>35</v>
      </c>
      <c r="K41" s="220">
        <f t="shared" si="8"/>
        <v>35</v>
      </c>
      <c r="L41" s="220">
        <f t="shared" si="8"/>
        <v>35</v>
      </c>
      <c r="M41" s="220">
        <f t="shared" si="8"/>
        <v>35</v>
      </c>
      <c r="N41" s="220">
        <f t="shared" si="8"/>
        <v>35</v>
      </c>
      <c r="O41" s="220">
        <f t="shared" si="8"/>
        <v>35</v>
      </c>
      <c r="P41" s="220">
        <f t="shared" si="8"/>
        <v>35</v>
      </c>
      <c r="Q41" s="220">
        <f t="shared" si="8"/>
        <v>35</v>
      </c>
      <c r="R41" s="220">
        <f t="shared" si="8"/>
        <v>35</v>
      </c>
      <c r="S41" s="220">
        <f t="shared" si="8"/>
        <v>35</v>
      </c>
      <c r="T41" s="220">
        <f t="shared" si="8"/>
        <v>35</v>
      </c>
      <c r="U41" s="220">
        <f t="shared" si="8"/>
        <v>35</v>
      </c>
      <c r="V41" s="272">
        <f aca="true" t="shared" si="9" ref="V41:V47">SUM(E41:U41)</f>
        <v>595</v>
      </c>
      <c r="W41" s="220">
        <f t="shared" si="8"/>
        <v>0</v>
      </c>
      <c r="X41" s="220">
        <f t="shared" si="8"/>
        <v>0</v>
      </c>
      <c r="Y41" s="220">
        <f t="shared" si="8"/>
        <v>35</v>
      </c>
      <c r="Z41" s="220">
        <f t="shared" si="8"/>
        <v>35</v>
      </c>
      <c r="AA41" s="220">
        <f t="shared" si="8"/>
        <v>35</v>
      </c>
      <c r="AB41" s="220">
        <f t="shared" si="8"/>
        <v>35</v>
      </c>
      <c r="AC41" s="220">
        <f t="shared" si="8"/>
        <v>35</v>
      </c>
      <c r="AD41" s="220">
        <f t="shared" si="8"/>
        <v>35</v>
      </c>
      <c r="AE41" s="220">
        <f t="shared" si="8"/>
        <v>35</v>
      </c>
      <c r="AF41" s="220">
        <f t="shared" si="8"/>
        <v>35</v>
      </c>
      <c r="AG41" s="220">
        <f t="shared" si="8"/>
        <v>35</v>
      </c>
      <c r="AH41" s="220">
        <f t="shared" si="8"/>
        <v>35</v>
      </c>
      <c r="AI41" s="220">
        <f t="shared" si="8"/>
        <v>35</v>
      </c>
      <c r="AJ41" s="220">
        <f t="shared" si="8"/>
        <v>35</v>
      </c>
      <c r="AK41" s="220">
        <f t="shared" si="8"/>
        <v>35</v>
      </c>
      <c r="AL41" s="220">
        <f t="shared" si="8"/>
        <v>35</v>
      </c>
      <c r="AM41" s="220">
        <f t="shared" si="8"/>
        <v>35</v>
      </c>
      <c r="AN41" s="220">
        <f t="shared" si="8"/>
        <v>35</v>
      </c>
      <c r="AO41" s="220">
        <f t="shared" si="8"/>
        <v>35</v>
      </c>
      <c r="AP41" s="220">
        <f t="shared" si="8"/>
        <v>35</v>
      </c>
      <c r="AQ41" s="220">
        <f t="shared" si="8"/>
        <v>35</v>
      </c>
      <c r="AR41" s="220">
        <f t="shared" si="8"/>
        <v>35</v>
      </c>
      <c r="AS41" s="220">
        <f t="shared" si="8"/>
        <v>35</v>
      </c>
      <c r="AT41" s="220">
        <f t="shared" si="8"/>
        <v>35</v>
      </c>
      <c r="AU41" s="220">
        <f t="shared" si="8"/>
        <v>35</v>
      </c>
      <c r="AV41" s="220">
        <f t="shared" si="8"/>
        <v>35</v>
      </c>
      <c r="AW41" s="272"/>
      <c r="AX41" s="220">
        <f aca="true" t="shared" si="10" ref="AX41:BF41">AX9</f>
        <v>0</v>
      </c>
      <c r="AY41" s="220">
        <f t="shared" si="10"/>
        <v>0</v>
      </c>
      <c r="AZ41" s="220">
        <f t="shared" si="10"/>
        <v>0</v>
      </c>
      <c r="BA41" s="220">
        <f t="shared" si="10"/>
        <v>0</v>
      </c>
      <c r="BB41" s="220">
        <f t="shared" si="10"/>
        <v>0</v>
      </c>
      <c r="BC41" s="220">
        <f t="shared" si="10"/>
        <v>0</v>
      </c>
      <c r="BD41" s="220">
        <f t="shared" si="10"/>
        <v>0</v>
      </c>
      <c r="BE41" s="220">
        <f t="shared" si="10"/>
        <v>0</v>
      </c>
      <c r="BF41" s="220">
        <f t="shared" si="10"/>
        <v>1339</v>
      </c>
    </row>
    <row r="42" spans="1:58" ht="15.75" customHeight="1" hidden="1">
      <c r="A42" s="355"/>
      <c r="B42" s="342" t="s">
        <v>143</v>
      </c>
      <c r="C42" s="342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72">
        <f t="shared" si="9"/>
        <v>0</v>
      </c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72"/>
      <c r="AX42" s="220"/>
      <c r="AY42" s="220"/>
      <c r="AZ42" s="220"/>
      <c r="BA42" s="220"/>
      <c r="BB42" s="220"/>
      <c r="BC42" s="220"/>
      <c r="BD42" s="220"/>
      <c r="BE42" s="220"/>
      <c r="BF42" s="220"/>
    </row>
    <row r="43" spans="1:58" ht="19.5" customHeight="1" hidden="1">
      <c r="A43" s="355"/>
      <c r="B43" s="347" t="s">
        <v>144</v>
      </c>
      <c r="C43" s="347"/>
      <c r="D43" s="236"/>
      <c r="E43" s="220">
        <f>E10+E47</f>
        <v>17</v>
      </c>
      <c r="F43" s="220">
        <f aca="true" t="shared" si="11" ref="F43:AV43">F10+F47</f>
        <v>17</v>
      </c>
      <c r="G43" s="220">
        <f t="shared" si="11"/>
        <v>19</v>
      </c>
      <c r="H43" s="220">
        <f t="shared" si="11"/>
        <v>17</v>
      </c>
      <c r="I43" s="220">
        <f t="shared" si="11"/>
        <v>19</v>
      </c>
      <c r="J43" s="220">
        <f t="shared" si="11"/>
        <v>17</v>
      </c>
      <c r="K43" s="220">
        <f t="shared" si="11"/>
        <v>19</v>
      </c>
      <c r="L43" s="220">
        <f t="shared" si="11"/>
        <v>17</v>
      </c>
      <c r="M43" s="220">
        <f t="shared" si="11"/>
        <v>18</v>
      </c>
      <c r="N43" s="220">
        <f t="shared" si="11"/>
        <v>15</v>
      </c>
      <c r="O43" s="220">
        <f t="shared" si="11"/>
        <v>17</v>
      </c>
      <c r="P43" s="220">
        <f t="shared" si="11"/>
        <v>16</v>
      </c>
      <c r="Q43" s="220">
        <f t="shared" si="11"/>
        <v>18</v>
      </c>
      <c r="R43" s="220">
        <f t="shared" si="11"/>
        <v>16</v>
      </c>
      <c r="S43" s="220">
        <f t="shared" si="11"/>
        <v>17</v>
      </c>
      <c r="T43" s="220">
        <f t="shared" si="11"/>
        <v>15</v>
      </c>
      <c r="U43" s="220">
        <f t="shared" si="11"/>
        <v>17</v>
      </c>
      <c r="V43" s="272">
        <f t="shared" si="9"/>
        <v>291</v>
      </c>
      <c r="W43" s="220">
        <f t="shared" si="11"/>
        <v>0</v>
      </c>
      <c r="X43" s="220">
        <f t="shared" si="11"/>
        <v>0</v>
      </c>
      <c r="Y43" s="220">
        <f t="shared" si="11"/>
        <v>18</v>
      </c>
      <c r="Z43" s="220">
        <f t="shared" si="11"/>
        <v>18</v>
      </c>
      <c r="AA43" s="220">
        <f t="shared" si="11"/>
        <v>18</v>
      </c>
      <c r="AB43" s="220">
        <f t="shared" si="11"/>
        <v>17</v>
      </c>
      <c r="AC43" s="220">
        <f t="shared" si="11"/>
        <v>18</v>
      </c>
      <c r="AD43" s="220">
        <f t="shared" si="11"/>
        <v>17</v>
      </c>
      <c r="AE43" s="220">
        <f t="shared" si="11"/>
        <v>18</v>
      </c>
      <c r="AF43" s="220">
        <f t="shared" si="11"/>
        <v>18</v>
      </c>
      <c r="AG43" s="220">
        <f t="shared" si="11"/>
        <v>18</v>
      </c>
      <c r="AH43" s="220">
        <f t="shared" si="11"/>
        <v>18</v>
      </c>
      <c r="AI43" s="220">
        <f t="shared" si="11"/>
        <v>18</v>
      </c>
      <c r="AJ43" s="220">
        <f t="shared" si="11"/>
        <v>18</v>
      </c>
      <c r="AK43" s="220">
        <f t="shared" si="11"/>
        <v>18</v>
      </c>
      <c r="AL43" s="220">
        <f t="shared" si="11"/>
        <v>17</v>
      </c>
      <c r="AM43" s="220">
        <f t="shared" si="11"/>
        <v>18</v>
      </c>
      <c r="AN43" s="220">
        <f t="shared" si="11"/>
        <v>16</v>
      </c>
      <c r="AO43" s="220">
        <f t="shared" si="11"/>
        <v>19</v>
      </c>
      <c r="AP43" s="220">
        <f t="shared" si="11"/>
        <v>18</v>
      </c>
      <c r="AQ43" s="220">
        <f t="shared" si="11"/>
        <v>18</v>
      </c>
      <c r="AR43" s="220">
        <f t="shared" si="11"/>
        <v>18</v>
      </c>
      <c r="AS43" s="220">
        <f t="shared" si="11"/>
        <v>18</v>
      </c>
      <c r="AT43" s="220">
        <f t="shared" si="11"/>
        <v>17</v>
      </c>
      <c r="AU43" s="220">
        <f t="shared" si="11"/>
        <v>18</v>
      </c>
      <c r="AV43" s="220">
        <f t="shared" si="11"/>
        <v>17</v>
      </c>
      <c r="AW43" s="272"/>
      <c r="AX43" s="220">
        <f aca="true" t="shared" si="12" ref="AX43:BF43">AX10</f>
        <v>0</v>
      </c>
      <c r="AY43" s="220">
        <f t="shared" si="12"/>
        <v>0</v>
      </c>
      <c r="AZ43" s="220">
        <f t="shared" si="12"/>
        <v>0</v>
      </c>
      <c r="BA43" s="220">
        <f t="shared" si="12"/>
        <v>0</v>
      </c>
      <c r="BB43" s="220">
        <f t="shared" si="12"/>
        <v>0</v>
      </c>
      <c r="BC43" s="220">
        <f t="shared" si="12"/>
        <v>0</v>
      </c>
      <c r="BD43" s="220">
        <f t="shared" si="12"/>
        <v>0</v>
      </c>
      <c r="BE43" s="220">
        <f t="shared" si="12"/>
        <v>0</v>
      </c>
      <c r="BF43" s="220">
        <f t="shared" si="12"/>
        <v>669</v>
      </c>
    </row>
    <row r="44" spans="1:58" ht="16.5" customHeight="1" hidden="1">
      <c r="A44" s="355"/>
      <c r="B44" s="347" t="s">
        <v>145</v>
      </c>
      <c r="C44" s="347"/>
      <c r="D44" s="236"/>
      <c r="E44" s="220">
        <f>E41+E43</f>
        <v>52</v>
      </c>
      <c r="F44" s="220">
        <f aca="true" t="shared" si="13" ref="F44:BF44">F41+F43</f>
        <v>52</v>
      </c>
      <c r="G44" s="220">
        <f t="shared" si="13"/>
        <v>54</v>
      </c>
      <c r="H44" s="220">
        <f t="shared" si="13"/>
        <v>52</v>
      </c>
      <c r="I44" s="220">
        <f t="shared" si="13"/>
        <v>54</v>
      </c>
      <c r="J44" s="220">
        <f t="shared" si="13"/>
        <v>52</v>
      </c>
      <c r="K44" s="220">
        <f t="shared" si="13"/>
        <v>54</v>
      </c>
      <c r="L44" s="220">
        <f t="shared" si="13"/>
        <v>52</v>
      </c>
      <c r="M44" s="220">
        <f t="shared" si="13"/>
        <v>53</v>
      </c>
      <c r="N44" s="220">
        <f t="shared" si="13"/>
        <v>50</v>
      </c>
      <c r="O44" s="220">
        <f t="shared" si="13"/>
        <v>52</v>
      </c>
      <c r="P44" s="220">
        <f t="shared" si="13"/>
        <v>51</v>
      </c>
      <c r="Q44" s="220">
        <f t="shared" si="13"/>
        <v>53</v>
      </c>
      <c r="R44" s="220">
        <f t="shared" si="13"/>
        <v>51</v>
      </c>
      <c r="S44" s="220">
        <f t="shared" si="13"/>
        <v>52</v>
      </c>
      <c r="T44" s="220">
        <f t="shared" si="13"/>
        <v>50</v>
      </c>
      <c r="U44" s="220">
        <f t="shared" si="13"/>
        <v>52</v>
      </c>
      <c r="V44" s="272">
        <f t="shared" si="9"/>
        <v>886</v>
      </c>
      <c r="W44" s="220">
        <f t="shared" si="13"/>
        <v>0</v>
      </c>
      <c r="X44" s="220">
        <f t="shared" si="13"/>
        <v>0</v>
      </c>
      <c r="Y44" s="220">
        <f t="shared" si="13"/>
        <v>53</v>
      </c>
      <c r="Z44" s="220">
        <f t="shared" si="13"/>
        <v>53</v>
      </c>
      <c r="AA44" s="220">
        <f t="shared" si="13"/>
        <v>53</v>
      </c>
      <c r="AB44" s="220">
        <f t="shared" si="13"/>
        <v>52</v>
      </c>
      <c r="AC44" s="220">
        <f t="shared" si="13"/>
        <v>53</v>
      </c>
      <c r="AD44" s="220">
        <f t="shared" si="13"/>
        <v>52</v>
      </c>
      <c r="AE44" s="220">
        <f t="shared" si="13"/>
        <v>53</v>
      </c>
      <c r="AF44" s="220">
        <f t="shared" si="13"/>
        <v>53</v>
      </c>
      <c r="AG44" s="220">
        <f t="shared" si="13"/>
        <v>53</v>
      </c>
      <c r="AH44" s="220">
        <f t="shared" si="13"/>
        <v>53</v>
      </c>
      <c r="AI44" s="220">
        <f t="shared" si="13"/>
        <v>53</v>
      </c>
      <c r="AJ44" s="220">
        <f t="shared" si="13"/>
        <v>53</v>
      </c>
      <c r="AK44" s="220">
        <f t="shared" si="13"/>
        <v>53</v>
      </c>
      <c r="AL44" s="220">
        <f t="shared" si="13"/>
        <v>52</v>
      </c>
      <c r="AM44" s="220">
        <f t="shared" si="13"/>
        <v>53</v>
      </c>
      <c r="AN44" s="220">
        <f t="shared" si="13"/>
        <v>51</v>
      </c>
      <c r="AO44" s="220">
        <f t="shared" si="13"/>
        <v>54</v>
      </c>
      <c r="AP44" s="220">
        <f t="shared" si="13"/>
        <v>53</v>
      </c>
      <c r="AQ44" s="220">
        <f t="shared" si="13"/>
        <v>53</v>
      </c>
      <c r="AR44" s="220">
        <f t="shared" si="13"/>
        <v>53</v>
      </c>
      <c r="AS44" s="220">
        <f t="shared" si="13"/>
        <v>53</v>
      </c>
      <c r="AT44" s="220">
        <f t="shared" si="13"/>
        <v>52</v>
      </c>
      <c r="AU44" s="220">
        <f t="shared" si="13"/>
        <v>53</v>
      </c>
      <c r="AV44" s="220">
        <f t="shared" si="13"/>
        <v>52</v>
      </c>
      <c r="AW44" s="272"/>
      <c r="AX44" s="220">
        <f t="shared" si="13"/>
        <v>0</v>
      </c>
      <c r="AY44" s="220">
        <f t="shared" si="13"/>
        <v>0</v>
      </c>
      <c r="AZ44" s="220">
        <f t="shared" si="13"/>
        <v>0</v>
      </c>
      <c r="BA44" s="220">
        <f t="shared" si="13"/>
        <v>0</v>
      </c>
      <c r="BB44" s="220">
        <f t="shared" si="13"/>
        <v>0</v>
      </c>
      <c r="BC44" s="220">
        <f t="shared" si="13"/>
        <v>0</v>
      </c>
      <c r="BD44" s="220">
        <f t="shared" si="13"/>
        <v>0</v>
      </c>
      <c r="BE44" s="220">
        <f t="shared" si="13"/>
        <v>0</v>
      </c>
      <c r="BF44" s="220">
        <f t="shared" si="13"/>
        <v>2008</v>
      </c>
    </row>
    <row r="45" spans="1:58" ht="12.75">
      <c r="A45" s="355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72">
        <f t="shared" si="9"/>
        <v>0</v>
      </c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72"/>
      <c r="AX45" s="222"/>
      <c r="AY45" s="222"/>
      <c r="AZ45" s="222"/>
      <c r="BA45" s="222"/>
      <c r="BB45" s="222"/>
      <c r="BC45" s="222"/>
      <c r="BD45" s="222"/>
      <c r="BE45" s="222"/>
      <c r="BF45" s="237"/>
    </row>
    <row r="46" spans="1:58" ht="12.75">
      <c r="A46" s="355"/>
      <c r="B46" s="220" t="s">
        <v>135</v>
      </c>
      <c r="C46" s="220" t="s">
        <v>136</v>
      </c>
      <c r="D46" s="220" t="s">
        <v>125</v>
      </c>
      <c r="E46" s="220">
        <f>E48+E50+E52+E54+E56+E58+E60</f>
        <v>0</v>
      </c>
      <c r="F46" s="220">
        <f aca="true" t="shared" si="14" ref="F46:BF47">F48+F50+F52+F54+F56+F58+F60</f>
        <v>0</v>
      </c>
      <c r="G46" s="220">
        <f t="shared" si="14"/>
        <v>0</v>
      </c>
      <c r="H46" s="220">
        <f t="shared" si="14"/>
        <v>0</v>
      </c>
      <c r="I46" s="220">
        <f t="shared" si="14"/>
        <v>0</v>
      </c>
      <c r="J46" s="220">
        <f t="shared" si="14"/>
        <v>0</v>
      </c>
      <c r="K46" s="220">
        <f t="shared" si="14"/>
        <v>0</v>
      </c>
      <c r="L46" s="220">
        <f t="shared" si="14"/>
        <v>0</v>
      </c>
      <c r="M46" s="220">
        <f t="shared" si="14"/>
        <v>0</v>
      </c>
      <c r="N46" s="220">
        <f t="shared" si="14"/>
        <v>0</v>
      </c>
      <c r="O46" s="220">
        <f t="shared" si="14"/>
        <v>0</v>
      </c>
      <c r="P46" s="220">
        <f t="shared" si="14"/>
        <v>0</v>
      </c>
      <c r="Q46" s="220">
        <f t="shared" si="14"/>
        <v>0</v>
      </c>
      <c r="R46" s="220">
        <f t="shared" si="14"/>
        <v>0</v>
      </c>
      <c r="S46" s="220">
        <f t="shared" si="14"/>
        <v>0</v>
      </c>
      <c r="T46" s="220">
        <f t="shared" si="14"/>
        <v>0</v>
      </c>
      <c r="U46" s="220">
        <f t="shared" si="14"/>
        <v>0</v>
      </c>
      <c r="V46" s="272">
        <f t="shared" si="9"/>
        <v>0</v>
      </c>
      <c r="W46" s="220">
        <f t="shared" si="14"/>
        <v>0</v>
      </c>
      <c r="X46" s="220">
        <f t="shared" si="14"/>
        <v>0</v>
      </c>
      <c r="Y46" s="220">
        <f t="shared" si="14"/>
        <v>4</v>
      </c>
      <c r="Z46" s="220">
        <f t="shared" si="14"/>
        <v>3</v>
      </c>
      <c r="AA46" s="220">
        <f t="shared" si="14"/>
        <v>4</v>
      </c>
      <c r="AB46" s="220">
        <f t="shared" si="14"/>
        <v>3</v>
      </c>
      <c r="AC46" s="220">
        <f t="shared" si="14"/>
        <v>4</v>
      </c>
      <c r="AD46" s="220">
        <f t="shared" si="14"/>
        <v>3</v>
      </c>
      <c r="AE46" s="220">
        <f t="shared" si="14"/>
        <v>4</v>
      </c>
      <c r="AF46" s="220">
        <f t="shared" si="14"/>
        <v>3</v>
      </c>
      <c r="AG46" s="220">
        <f t="shared" si="14"/>
        <v>4</v>
      </c>
      <c r="AH46" s="220">
        <f t="shared" si="14"/>
        <v>4</v>
      </c>
      <c r="AI46" s="220">
        <f t="shared" si="14"/>
        <v>4</v>
      </c>
      <c r="AJ46" s="220">
        <f t="shared" si="14"/>
        <v>4</v>
      </c>
      <c r="AK46" s="220">
        <f t="shared" si="14"/>
        <v>4</v>
      </c>
      <c r="AL46" s="220">
        <f t="shared" si="14"/>
        <v>4</v>
      </c>
      <c r="AM46" s="220">
        <f t="shared" si="14"/>
        <v>5</v>
      </c>
      <c r="AN46" s="220">
        <f t="shared" si="14"/>
        <v>4</v>
      </c>
      <c r="AO46" s="220">
        <f t="shared" si="14"/>
        <v>4</v>
      </c>
      <c r="AP46" s="220">
        <f t="shared" si="14"/>
        <v>5</v>
      </c>
      <c r="AQ46" s="220">
        <f t="shared" si="14"/>
        <v>4</v>
      </c>
      <c r="AR46" s="220">
        <f t="shared" si="14"/>
        <v>5</v>
      </c>
      <c r="AS46" s="220">
        <f t="shared" si="14"/>
        <v>5</v>
      </c>
      <c r="AT46" s="220">
        <f t="shared" si="14"/>
        <v>4</v>
      </c>
      <c r="AU46" s="220">
        <f t="shared" si="14"/>
        <v>4</v>
      </c>
      <c r="AV46" s="220">
        <f t="shared" si="14"/>
        <v>4</v>
      </c>
      <c r="AW46" s="272"/>
      <c r="AX46" s="220">
        <f t="shared" si="14"/>
        <v>0</v>
      </c>
      <c r="AY46" s="220">
        <f t="shared" si="14"/>
        <v>0</v>
      </c>
      <c r="AZ46" s="220">
        <f t="shared" si="14"/>
        <v>0</v>
      </c>
      <c r="BA46" s="220">
        <f t="shared" si="14"/>
        <v>0</v>
      </c>
      <c r="BB46" s="220">
        <f t="shared" si="14"/>
        <v>0</v>
      </c>
      <c r="BC46" s="220">
        <f t="shared" si="14"/>
        <v>0</v>
      </c>
      <c r="BD46" s="220">
        <f t="shared" si="14"/>
        <v>0</v>
      </c>
      <c r="BE46" s="220">
        <f t="shared" si="14"/>
        <v>0</v>
      </c>
      <c r="BF46" s="220">
        <f t="shared" si="14"/>
        <v>96</v>
      </c>
    </row>
    <row r="47" spans="1:58" ht="13.5">
      <c r="A47" s="355"/>
      <c r="B47" s="220"/>
      <c r="C47" s="238" t="s">
        <v>137</v>
      </c>
      <c r="D47" s="224" t="s">
        <v>126</v>
      </c>
      <c r="E47" s="220">
        <f>E49+E51+E53+E55+E57+E59+E61</f>
        <v>0</v>
      </c>
      <c r="F47" s="220">
        <f t="shared" si="14"/>
        <v>0</v>
      </c>
      <c r="G47" s="220">
        <f t="shared" si="14"/>
        <v>0</v>
      </c>
      <c r="H47" s="220">
        <f t="shared" si="14"/>
        <v>0</v>
      </c>
      <c r="I47" s="220">
        <f t="shared" si="14"/>
        <v>0</v>
      </c>
      <c r="J47" s="220">
        <f t="shared" si="14"/>
        <v>0</v>
      </c>
      <c r="K47" s="220">
        <f t="shared" si="14"/>
        <v>0</v>
      </c>
      <c r="L47" s="220">
        <f t="shared" si="14"/>
        <v>0</v>
      </c>
      <c r="M47" s="220">
        <f t="shared" si="14"/>
        <v>0</v>
      </c>
      <c r="N47" s="220">
        <f t="shared" si="14"/>
        <v>0</v>
      </c>
      <c r="O47" s="220">
        <f t="shared" si="14"/>
        <v>0</v>
      </c>
      <c r="P47" s="220">
        <f t="shared" si="14"/>
        <v>0</v>
      </c>
      <c r="Q47" s="220">
        <f t="shared" si="14"/>
        <v>0</v>
      </c>
      <c r="R47" s="220">
        <f t="shared" si="14"/>
        <v>0</v>
      </c>
      <c r="S47" s="220">
        <f t="shared" si="14"/>
        <v>0</v>
      </c>
      <c r="T47" s="220">
        <f t="shared" si="14"/>
        <v>0</v>
      </c>
      <c r="U47" s="220">
        <f t="shared" si="14"/>
        <v>0</v>
      </c>
      <c r="V47" s="272">
        <f t="shared" si="9"/>
        <v>0</v>
      </c>
      <c r="W47" s="220">
        <f t="shared" si="14"/>
        <v>0</v>
      </c>
      <c r="X47" s="220">
        <f t="shared" si="14"/>
        <v>0</v>
      </c>
      <c r="Y47" s="220">
        <f t="shared" si="14"/>
        <v>3</v>
      </c>
      <c r="Z47" s="220">
        <f t="shared" si="14"/>
        <v>1</v>
      </c>
      <c r="AA47" s="220">
        <f t="shared" si="14"/>
        <v>3</v>
      </c>
      <c r="AB47" s="220">
        <f t="shared" si="14"/>
        <v>0</v>
      </c>
      <c r="AC47" s="220">
        <f t="shared" si="14"/>
        <v>3</v>
      </c>
      <c r="AD47" s="220">
        <f t="shared" si="14"/>
        <v>0</v>
      </c>
      <c r="AE47" s="220">
        <f t="shared" si="14"/>
        <v>3</v>
      </c>
      <c r="AF47" s="220">
        <f t="shared" si="14"/>
        <v>1</v>
      </c>
      <c r="AG47" s="220">
        <f t="shared" si="14"/>
        <v>3</v>
      </c>
      <c r="AH47" s="220">
        <f t="shared" si="14"/>
        <v>1</v>
      </c>
      <c r="AI47" s="220">
        <f t="shared" si="14"/>
        <v>3</v>
      </c>
      <c r="AJ47" s="220">
        <f t="shared" si="14"/>
        <v>1</v>
      </c>
      <c r="AK47" s="220">
        <f t="shared" si="14"/>
        <v>3</v>
      </c>
      <c r="AL47" s="220">
        <f t="shared" si="14"/>
        <v>1</v>
      </c>
      <c r="AM47" s="220">
        <f t="shared" si="14"/>
        <v>3</v>
      </c>
      <c r="AN47" s="220">
        <f t="shared" si="14"/>
        <v>1</v>
      </c>
      <c r="AO47" s="220">
        <f t="shared" si="14"/>
        <v>3</v>
      </c>
      <c r="AP47" s="220">
        <f t="shared" si="14"/>
        <v>2</v>
      </c>
      <c r="AQ47" s="220">
        <f t="shared" si="14"/>
        <v>3</v>
      </c>
      <c r="AR47" s="220">
        <f t="shared" si="14"/>
        <v>1</v>
      </c>
      <c r="AS47" s="220">
        <f t="shared" si="14"/>
        <v>4</v>
      </c>
      <c r="AT47" s="220">
        <f t="shared" si="14"/>
        <v>1</v>
      </c>
      <c r="AU47" s="220">
        <f t="shared" si="14"/>
        <v>3</v>
      </c>
      <c r="AV47" s="220">
        <f t="shared" si="14"/>
        <v>1</v>
      </c>
      <c r="AW47" s="272"/>
      <c r="AX47" s="220">
        <f t="shared" si="14"/>
        <v>0</v>
      </c>
      <c r="AY47" s="220">
        <f t="shared" si="14"/>
        <v>0</v>
      </c>
      <c r="AZ47" s="220">
        <f t="shared" si="14"/>
        <v>0</v>
      </c>
      <c r="BA47" s="220">
        <f t="shared" si="14"/>
        <v>0</v>
      </c>
      <c r="BB47" s="220">
        <f t="shared" si="14"/>
        <v>0</v>
      </c>
      <c r="BC47" s="220">
        <f t="shared" si="14"/>
        <v>0</v>
      </c>
      <c r="BD47" s="220">
        <f t="shared" si="14"/>
        <v>0</v>
      </c>
      <c r="BE47" s="220">
        <f t="shared" si="14"/>
        <v>0</v>
      </c>
      <c r="BF47" s="220">
        <f t="shared" si="14"/>
        <v>48</v>
      </c>
    </row>
    <row r="48" spans="1:58" ht="15">
      <c r="A48" s="355"/>
      <c r="B48" s="223" t="s">
        <v>138</v>
      </c>
      <c r="C48" s="239" t="s">
        <v>175</v>
      </c>
      <c r="D48" s="220" t="s">
        <v>125</v>
      </c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72"/>
      <c r="W48" s="220">
        <v>0</v>
      </c>
      <c r="X48" s="220">
        <v>0</v>
      </c>
      <c r="Y48" s="220">
        <v>1</v>
      </c>
      <c r="Z48" s="220">
        <v>1</v>
      </c>
      <c r="AA48" s="220">
        <v>1</v>
      </c>
      <c r="AB48" s="220">
        <v>1</v>
      </c>
      <c r="AC48" s="220">
        <v>1</v>
      </c>
      <c r="AD48" s="220">
        <v>1</v>
      </c>
      <c r="AE48" s="220">
        <v>1</v>
      </c>
      <c r="AF48" s="220">
        <v>1</v>
      </c>
      <c r="AG48" s="220">
        <v>1</v>
      </c>
      <c r="AH48" s="220">
        <v>1</v>
      </c>
      <c r="AI48" s="220">
        <v>1</v>
      </c>
      <c r="AJ48" s="220">
        <v>1</v>
      </c>
      <c r="AK48" s="220">
        <v>1</v>
      </c>
      <c r="AL48" s="220">
        <v>1</v>
      </c>
      <c r="AM48" s="220">
        <v>1</v>
      </c>
      <c r="AN48" s="220">
        <v>1</v>
      </c>
      <c r="AO48" s="220">
        <v>1</v>
      </c>
      <c r="AP48" s="220">
        <v>1</v>
      </c>
      <c r="AQ48" s="220">
        <v>1</v>
      </c>
      <c r="AR48" s="220">
        <v>1</v>
      </c>
      <c r="AS48" s="220">
        <v>1</v>
      </c>
      <c r="AT48" s="220">
        <v>1</v>
      </c>
      <c r="AU48" s="220">
        <v>1</v>
      </c>
      <c r="AV48" s="220">
        <v>1</v>
      </c>
      <c r="AW48" s="272"/>
      <c r="AX48" s="220">
        <v>0</v>
      </c>
      <c r="AY48" s="220">
        <v>0</v>
      </c>
      <c r="AZ48" s="220">
        <v>0</v>
      </c>
      <c r="BA48" s="220">
        <v>0</v>
      </c>
      <c r="BB48" s="220">
        <v>0</v>
      </c>
      <c r="BC48" s="220">
        <v>0</v>
      </c>
      <c r="BD48" s="220">
        <v>0</v>
      </c>
      <c r="BE48" s="220">
        <v>0</v>
      </c>
      <c r="BF48" s="221">
        <f aca="true" t="shared" si="15" ref="BF48:BF67">SUM(E48:BE48)</f>
        <v>24</v>
      </c>
    </row>
    <row r="49" spans="1:58" ht="12.75">
      <c r="A49" s="355"/>
      <c r="B49" s="223"/>
      <c r="C49" s="222"/>
      <c r="D49" s="224" t="s">
        <v>126</v>
      </c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72"/>
      <c r="W49" s="220">
        <v>0</v>
      </c>
      <c r="X49" s="220">
        <v>0</v>
      </c>
      <c r="Y49" s="220">
        <v>1</v>
      </c>
      <c r="Z49" s="220"/>
      <c r="AA49" s="220">
        <v>1</v>
      </c>
      <c r="AB49" s="220"/>
      <c r="AC49" s="220">
        <v>1</v>
      </c>
      <c r="AD49" s="220"/>
      <c r="AE49" s="220">
        <v>1</v>
      </c>
      <c r="AF49" s="220"/>
      <c r="AG49" s="220">
        <v>1</v>
      </c>
      <c r="AH49" s="220"/>
      <c r="AI49" s="220">
        <v>1</v>
      </c>
      <c r="AJ49" s="220"/>
      <c r="AK49" s="220">
        <v>1</v>
      </c>
      <c r="AL49" s="220"/>
      <c r="AM49" s="220">
        <v>1</v>
      </c>
      <c r="AN49" s="220"/>
      <c r="AO49" s="220">
        <v>1</v>
      </c>
      <c r="AP49" s="220"/>
      <c r="AQ49" s="220">
        <v>1</v>
      </c>
      <c r="AR49" s="220"/>
      <c r="AS49" s="220">
        <v>1</v>
      </c>
      <c r="AT49" s="220"/>
      <c r="AU49" s="220">
        <v>1</v>
      </c>
      <c r="AV49" s="220"/>
      <c r="AW49" s="272"/>
      <c r="AX49" s="220">
        <v>0</v>
      </c>
      <c r="AY49" s="220">
        <v>0</v>
      </c>
      <c r="AZ49" s="220">
        <v>0</v>
      </c>
      <c r="BA49" s="220">
        <v>0</v>
      </c>
      <c r="BB49" s="220">
        <v>0</v>
      </c>
      <c r="BC49" s="220">
        <v>0</v>
      </c>
      <c r="BD49" s="220">
        <v>0</v>
      </c>
      <c r="BE49" s="220">
        <v>0</v>
      </c>
      <c r="BF49" s="221">
        <f t="shared" si="15"/>
        <v>12</v>
      </c>
    </row>
    <row r="50" spans="1:58" ht="15">
      <c r="A50" s="355"/>
      <c r="B50" s="223" t="s">
        <v>147</v>
      </c>
      <c r="C50" s="240" t="s">
        <v>176</v>
      </c>
      <c r="D50" s="220" t="s">
        <v>125</v>
      </c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72"/>
      <c r="W50" s="220">
        <v>0</v>
      </c>
      <c r="X50" s="220">
        <v>0</v>
      </c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72"/>
      <c r="AX50" s="220">
        <v>0</v>
      </c>
      <c r="AY50" s="220">
        <v>0</v>
      </c>
      <c r="AZ50" s="220">
        <v>0</v>
      </c>
      <c r="BA50" s="220">
        <v>0</v>
      </c>
      <c r="BB50" s="220">
        <v>0</v>
      </c>
      <c r="BC50" s="220">
        <v>0</v>
      </c>
      <c r="BD50" s="220">
        <v>0</v>
      </c>
      <c r="BE50" s="220">
        <v>0</v>
      </c>
      <c r="BF50" s="224">
        <f>SUM(E50:BE50)</f>
        <v>0</v>
      </c>
    </row>
    <row r="51" spans="1:58" ht="12.75">
      <c r="A51" s="355"/>
      <c r="B51" s="222"/>
      <c r="C51" s="222"/>
      <c r="D51" s="224" t="s">
        <v>126</v>
      </c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72"/>
      <c r="W51" s="220">
        <v>0</v>
      </c>
      <c r="X51" s="220">
        <v>0</v>
      </c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72"/>
      <c r="AX51" s="220">
        <v>0</v>
      </c>
      <c r="AY51" s="220">
        <v>0</v>
      </c>
      <c r="AZ51" s="220">
        <v>0</v>
      </c>
      <c r="BA51" s="220">
        <v>0</v>
      </c>
      <c r="BB51" s="220">
        <v>0</v>
      </c>
      <c r="BC51" s="220">
        <v>0</v>
      </c>
      <c r="BD51" s="220">
        <v>0</v>
      </c>
      <c r="BE51" s="220">
        <v>0</v>
      </c>
      <c r="BF51" s="221">
        <f t="shared" si="15"/>
        <v>0</v>
      </c>
    </row>
    <row r="52" spans="1:58" ht="15">
      <c r="A52" s="355"/>
      <c r="B52" s="223" t="s">
        <v>148</v>
      </c>
      <c r="C52" s="239" t="s">
        <v>177</v>
      </c>
      <c r="D52" s="220" t="s">
        <v>125</v>
      </c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72"/>
      <c r="W52" s="220">
        <v>0</v>
      </c>
      <c r="X52" s="220">
        <v>0</v>
      </c>
      <c r="Y52" s="220">
        <v>2</v>
      </c>
      <c r="Z52" s="220">
        <v>1</v>
      </c>
      <c r="AA52" s="220">
        <v>2</v>
      </c>
      <c r="AB52" s="220">
        <v>1</v>
      </c>
      <c r="AC52" s="220">
        <v>2</v>
      </c>
      <c r="AD52" s="220">
        <v>1</v>
      </c>
      <c r="AE52" s="220">
        <v>2</v>
      </c>
      <c r="AF52" s="220">
        <v>1</v>
      </c>
      <c r="AG52" s="220">
        <v>2</v>
      </c>
      <c r="AH52" s="220">
        <v>2</v>
      </c>
      <c r="AI52" s="220">
        <v>2</v>
      </c>
      <c r="AJ52" s="220">
        <v>2</v>
      </c>
      <c r="AK52" s="220">
        <v>2</v>
      </c>
      <c r="AL52" s="220">
        <v>2</v>
      </c>
      <c r="AM52" s="220">
        <v>3</v>
      </c>
      <c r="AN52" s="220">
        <v>2</v>
      </c>
      <c r="AO52" s="220">
        <v>2</v>
      </c>
      <c r="AP52" s="220">
        <v>3</v>
      </c>
      <c r="AQ52" s="220">
        <v>2</v>
      </c>
      <c r="AR52" s="220">
        <v>3</v>
      </c>
      <c r="AS52" s="220">
        <v>3</v>
      </c>
      <c r="AT52" s="220">
        <v>2</v>
      </c>
      <c r="AU52" s="220">
        <v>2</v>
      </c>
      <c r="AV52" s="220">
        <v>2</v>
      </c>
      <c r="AW52" s="272"/>
      <c r="AX52" s="220">
        <v>0</v>
      </c>
      <c r="AY52" s="220">
        <v>0</v>
      </c>
      <c r="AZ52" s="220">
        <v>0</v>
      </c>
      <c r="BA52" s="220">
        <v>0</v>
      </c>
      <c r="BB52" s="220">
        <v>0</v>
      </c>
      <c r="BC52" s="220">
        <v>0</v>
      </c>
      <c r="BD52" s="220">
        <v>0</v>
      </c>
      <c r="BE52" s="220">
        <v>0</v>
      </c>
      <c r="BF52" s="224">
        <f t="shared" si="15"/>
        <v>48</v>
      </c>
    </row>
    <row r="53" spans="1:58" ht="12.75">
      <c r="A53" s="355"/>
      <c r="B53" s="222"/>
      <c r="C53" s="222"/>
      <c r="D53" s="224" t="s">
        <v>126</v>
      </c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72"/>
      <c r="W53" s="220">
        <v>0</v>
      </c>
      <c r="X53" s="220">
        <v>0</v>
      </c>
      <c r="Y53" s="220">
        <v>1</v>
      </c>
      <c r="Z53" s="220">
        <v>1</v>
      </c>
      <c r="AA53" s="220">
        <v>1</v>
      </c>
      <c r="AB53" s="220"/>
      <c r="AC53" s="220">
        <v>1</v>
      </c>
      <c r="AD53" s="220"/>
      <c r="AE53" s="220">
        <v>1</v>
      </c>
      <c r="AF53" s="220">
        <v>1</v>
      </c>
      <c r="AG53" s="220">
        <v>1</v>
      </c>
      <c r="AH53" s="220">
        <v>1</v>
      </c>
      <c r="AI53" s="220">
        <v>1</v>
      </c>
      <c r="AJ53" s="220">
        <v>1</v>
      </c>
      <c r="AK53" s="220">
        <v>1</v>
      </c>
      <c r="AL53" s="220">
        <v>1</v>
      </c>
      <c r="AM53" s="220">
        <v>1</v>
      </c>
      <c r="AN53" s="220">
        <v>1</v>
      </c>
      <c r="AO53" s="220">
        <v>1</v>
      </c>
      <c r="AP53" s="220">
        <v>2</v>
      </c>
      <c r="AQ53" s="220">
        <v>1</v>
      </c>
      <c r="AR53" s="220">
        <v>1</v>
      </c>
      <c r="AS53" s="220">
        <v>2</v>
      </c>
      <c r="AT53" s="220">
        <v>1</v>
      </c>
      <c r="AU53" s="220">
        <v>1</v>
      </c>
      <c r="AV53" s="220">
        <v>1</v>
      </c>
      <c r="AW53" s="272"/>
      <c r="AX53" s="220">
        <v>0</v>
      </c>
      <c r="AY53" s="220">
        <v>0</v>
      </c>
      <c r="AZ53" s="220">
        <v>0</v>
      </c>
      <c r="BA53" s="220">
        <v>0</v>
      </c>
      <c r="BB53" s="220">
        <v>0</v>
      </c>
      <c r="BC53" s="220">
        <v>0</v>
      </c>
      <c r="BD53" s="220">
        <v>0</v>
      </c>
      <c r="BE53" s="220">
        <v>0</v>
      </c>
      <c r="BF53" s="221">
        <f t="shared" si="15"/>
        <v>24</v>
      </c>
    </row>
    <row r="54" spans="1:58" ht="15">
      <c r="A54" s="355"/>
      <c r="B54" s="241" t="s">
        <v>149</v>
      </c>
      <c r="C54" s="242" t="s">
        <v>178</v>
      </c>
      <c r="D54" s="220" t="s">
        <v>125</v>
      </c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72"/>
      <c r="W54" s="220">
        <v>0</v>
      </c>
      <c r="X54" s="220">
        <v>0</v>
      </c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72"/>
      <c r="AX54" s="220">
        <v>0</v>
      </c>
      <c r="AY54" s="220">
        <v>0</v>
      </c>
      <c r="AZ54" s="220">
        <v>0</v>
      </c>
      <c r="BA54" s="220">
        <v>0</v>
      </c>
      <c r="BB54" s="220">
        <v>0</v>
      </c>
      <c r="BC54" s="220">
        <v>0</v>
      </c>
      <c r="BD54" s="220">
        <v>0</v>
      </c>
      <c r="BE54" s="220">
        <v>0</v>
      </c>
      <c r="BF54" s="224">
        <f t="shared" si="15"/>
        <v>0</v>
      </c>
    </row>
    <row r="55" spans="1:58" ht="12.75">
      <c r="A55" s="355"/>
      <c r="B55" s="222"/>
      <c r="C55" s="222"/>
      <c r="D55" s="224" t="s">
        <v>126</v>
      </c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72"/>
      <c r="W55" s="220">
        <v>0</v>
      </c>
      <c r="X55" s="220">
        <v>0</v>
      </c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72"/>
      <c r="AX55" s="220">
        <v>0</v>
      </c>
      <c r="AY55" s="220">
        <v>0</v>
      </c>
      <c r="AZ55" s="220">
        <v>0</v>
      </c>
      <c r="BA55" s="220">
        <v>0</v>
      </c>
      <c r="BB55" s="220">
        <v>0</v>
      </c>
      <c r="BC55" s="220">
        <v>0</v>
      </c>
      <c r="BD55" s="220">
        <v>0</v>
      </c>
      <c r="BE55" s="220">
        <v>0</v>
      </c>
      <c r="BF55" s="221">
        <f t="shared" si="15"/>
        <v>0</v>
      </c>
    </row>
    <row r="56" spans="1:58" ht="15">
      <c r="A56" s="355"/>
      <c r="B56" s="223" t="s">
        <v>150</v>
      </c>
      <c r="C56" s="239" t="s">
        <v>179</v>
      </c>
      <c r="D56" s="220" t="s">
        <v>125</v>
      </c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72"/>
      <c r="W56" s="220">
        <v>0</v>
      </c>
      <c r="X56" s="220">
        <v>0</v>
      </c>
      <c r="Y56" s="220">
        <v>1</v>
      </c>
      <c r="Z56" s="220">
        <v>1</v>
      </c>
      <c r="AA56" s="220">
        <v>1</v>
      </c>
      <c r="AB56" s="220">
        <v>1</v>
      </c>
      <c r="AC56" s="220">
        <v>1</v>
      </c>
      <c r="AD56" s="220">
        <v>1</v>
      </c>
      <c r="AE56" s="220">
        <v>1</v>
      </c>
      <c r="AF56" s="220">
        <v>1</v>
      </c>
      <c r="AG56" s="220">
        <v>1</v>
      </c>
      <c r="AH56" s="220">
        <v>1</v>
      </c>
      <c r="AI56" s="220">
        <v>1</v>
      </c>
      <c r="AJ56" s="220">
        <v>1</v>
      </c>
      <c r="AK56" s="220">
        <v>1</v>
      </c>
      <c r="AL56" s="220">
        <v>1</v>
      </c>
      <c r="AM56" s="220">
        <v>1</v>
      </c>
      <c r="AN56" s="220">
        <v>1</v>
      </c>
      <c r="AO56" s="220">
        <v>1</v>
      </c>
      <c r="AP56" s="220">
        <v>1</v>
      </c>
      <c r="AQ56" s="220">
        <v>1</v>
      </c>
      <c r="AR56" s="220">
        <v>1</v>
      </c>
      <c r="AS56" s="220">
        <v>1</v>
      </c>
      <c r="AT56" s="220">
        <v>1</v>
      </c>
      <c r="AU56" s="220">
        <v>1</v>
      </c>
      <c r="AV56" s="220">
        <v>1</v>
      </c>
      <c r="AW56" s="272"/>
      <c r="AX56" s="220">
        <v>0</v>
      </c>
      <c r="AY56" s="220">
        <v>0</v>
      </c>
      <c r="AZ56" s="220">
        <v>0</v>
      </c>
      <c r="BA56" s="220">
        <v>0</v>
      </c>
      <c r="BB56" s="220">
        <v>0</v>
      </c>
      <c r="BC56" s="220">
        <v>0</v>
      </c>
      <c r="BD56" s="220">
        <v>0</v>
      </c>
      <c r="BE56" s="220">
        <v>0</v>
      </c>
      <c r="BF56" s="224">
        <f t="shared" si="15"/>
        <v>24</v>
      </c>
    </row>
    <row r="57" spans="1:58" ht="12.75">
      <c r="A57" s="355"/>
      <c r="B57" s="220"/>
      <c r="C57" s="222"/>
      <c r="D57" s="224" t="s">
        <v>126</v>
      </c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72"/>
      <c r="W57" s="220">
        <v>0</v>
      </c>
      <c r="X57" s="220">
        <v>0</v>
      </c>
      <c r="Y57" s="220">
        <v>1</v>
      </c>
      <c r="Z57" s="220"/>
      <c r="AA57" s="220">
        <v>1</v>
      </c>
      <c r="AB57" s="220"/>
      <c r="AC57" s="220">
        <v>1</v>
      </c>
      <c r="AD57" s="220">
        <v>0</v>
      </c>
      <c r="AE57" s="220">
        <v>1</v>
      </c>
      <c r="AF57" s="220">
        <v>0</v>
      </c>
      <c r="AG57" s="220">
        <v>1</v>
      </c>
      <c r="AH57" s="220">
        <v>0</v>
      </c>
      <c r="AI57" s="220">
        <v>1</v>
      </c>
      <c r="AJ57" s="220">
        <v>0</v>
      </c>
      <c r="AK57" s="220">
        <v>1</v>
      </c>
      <c r="AL57" s="220">
        <v>0</v>
      </c>
      <c r="AM57" s="220">
        <v>1</v>
      </c>
      <c r="AN57" s="220">
        <v>0</v>
      </c>
      <c r="AO57" s="220">
        <v>1</v>
      </c>
      <c r="AP57" s="220">
        <v>0</v>
      </c>
      <c r="AQ57" s="220">
        <v>1</v>
      </c>
      <c r="AR57" s="220">
        <v>0</v>
      </c>
      <c r="AS57" s="220">
        <v>1</v>
      </c>
      <c r="AT57" s="220">
        <v>0</v>
      </c>
      <c r="AU57" s="220">
        <v>1</v>
      </c>
      <c r="AV57" s="220">
        <v>0</v>
      </c>
      <c r="AW57" s="272"/>
      <c r="AX57" s="220">
        <v>0</v>
      </c>
      <c r="AY57" s="220">
        <v>0</v>
      </c>
      <c r="AZ57" s="220">
        <v>0</v>
      </c>
      <c r="BA57" s="220">
        <v>0</v>
      </c>
      <c r="BB57" s="220">
        <v>0</v>
      </c>
      <c r="BC57" s="220">
        <v>0</v>
      </c>
      <c r="BD57" s="220">
        <v>0</v>
      </c>
      <c r="BE57" s="220">
        <v>0</v>
      </c>
      <c r="BF57" s="221">
        <f t="shared" si="15"/>
        <v>12</v>
      </c>
    </row>
    <row r="58" spans="1:58" ht="15">
      <c r="A58" s="355"/>
      <c r="B58" s="223" t="s">
        <v>151</v>
      </c>
      <c r="C58" s="239" t="s">
        <v>180</v>
      </c>
      <c r="D58" s="220" t="s">
        <v>125</v>
      </c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72"/>
      <c r="W58" s="220">
        <v>0</v>
      </c>
      <c r="X58" s="220">
        <v>0</v>
      </c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72"/>
      <c r="AX58" s="220">
        <v>0</v>
      </c>
      <c r="AY58" s="220">
        <v>0</v>
      </c>
      <c r="AZ58" s="220">
        <v>0</v>
      </c>
      <c r="BA58" s="220">
        <v>0</v>
      </c>
      <c r="BB58" s="220">
        <v>0</v>
      </c>
      <c r="BC58" s="220">
        <v>0</v>
      </c>
      <c r="BD58" s="220">
        <v>0</v>
      </c>
      <c r="BE58" s="220">
        <v>0</v>
      </c>
      <c r="BF58" s="221">
        <f t="shared" si="15"/>
        <v>0</v>
      </c>
    </row>
    <row r="59" spans="1:58" ht="12.75">
      <c r="A59" s="355"/>
      <c r="B59" s="220"/>
      <c r="C59" s="222"/>
      <c r="D59" s="224" t="s">
        <v>126</v>
      </c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72"/>
      <c r="W59" s="220">
        <v>0</v>
      </c>
      <c r="X59" s="220">
        <v>0</v>
      </c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72"/>
      <c r="AX59" s="220">
        <v>0</v>
      </c>
      <c r="AY59" s="220">
        <v>0</v>
      </c>
      <c r="AZ59" s="220">
        <v>0</v>
      </c>
      <c r="BA59" s="220">
        <v>0</v>
      </c>
      <c r="BB59" s="220">
        <v>0</v>
      </c>
      <c r="BC59" s="220">
        <v>0</v>
      </c>
      <c r="BD59" s="220">
        <v>0</v>
      </c>
      <c r="BE59" s="220">
        <v>0</v>
      </c>
      <c r="BF59" s="221">
        <f t="shared" si="15"/>
        <v>0</v>
      </c>
    </row>
    <row r="60" spans="1:58" ht="12.75">
      <c r="A60" s="355"/>
      <c r="B60" s="223" t="s">
        <v>247</v>
      </c>
      <c r="C60" s="243" t="s">
        <v>31</v>
      </c>
      <c r="D60" s="220" t="s">
        <v>125</v>
      </c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>
        <v>0</v>
      </c>
      <c r="X60" s="220">
        <v>0</v>
      </c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72"/>
      <c r="AX60" s="220">
        <v>0</v>
      </c>
      <c r="AY60" s="220">
        <v>0</v>
      </c>
      <c r="AZ60" s="220">
        <v>0</v>
      </c>
      <c r="BA60" s="220">
        <v>0</v>
      </c>
      <c r="BB60" s="220">
        <v>0</v>
      </c>
      <c r="BC60" s="220">
        <v>0</v>
      </c>
      <c r="BD60" s="220">
        <v>0</v>
      </c>
      <c r="BE60" s="220">
        <v>0</v>
      </c>
      <c r="BF60" s="221">
        <f t="shared" si="15"/>
        <v>0</v>
      </c>
    </row>
    <row r="61" spans="1:58" ht="12.75">
      <c r="A61" s="355"/>
      <c r="B61" s="222"/>
      <c r="C61" s="222"/>
      <c r="D61" s="224" t="s">
        <v>126</v>
      </c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>
        <v>0</v>
      </c>
      <c r="X61" s="220">
        <v>0</v>
      </c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72"/>
      <c r="AX61" s="220">
        <v>0</v>
      </c>
      <c r="AY61" s="220">
        <v>0</v>
      </c>
      <c r="AZ61" s="220">
        <v>0</v>
      </c>
      <c r="BA61" s="220">
        <v>0</v>
      </c>
      <c r="BB61" s="220">
        <v>0</v>
      </c>
      <c r="BC61" s="220">
        <v>0</v>
      </c>
      <c r="BD61" s="220">
        <v>0</v>
      </c>
      <c r="BE61" s="220">
        <v>0</v>
      </c>
      <c r="BF61" s="221">
        <f t="shared" si="15"/>
        <v>0</v>
      </c>
    </row>
    <row r="62" spans="1:58" ht="12.75">
      <c r="A62" s="355"/>
      <c r="B62" s="220" t="s">
        <v>32</v>
      </c>
      <c r="C62" s="220" t="s">
        <v>139</v>
      </c>
      <c r="D62" s="220" t="s">
        <v>125</v>
      </c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>
        <v>0</v>
      </c>
      <c r="X62" s="220">
        <v>0</v>
      </c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1">
        <f t="shared" si="15"/>
        <v>0</v>
      </c>
    </row>
    <row r="63" spans="1:58" ht="20.25" customHeight="1">
      <c r="A63" s="355"/>
      <c r="B63" s="220"/>
      <c r="C63" s="238" t="s">
        <v>137</v>
      </c>
      <c r="D63" s="220" t="s">
        <v>126</v>
      </c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>
        <v>0</v>
      </c>
      <c r="X63" s="220">
        <v>0</v>
      </c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1">
        <f t="shared" si="15"/>
        <v>0</v>
      </c>
    </row>
    <row r="64" spans="1:58" ht="12.75">
      <c r="A64" s="355"/>
      <c r="B64" s="220" t="s">
        <v>140</v>
      </c>
      <c r="C64" s="220" t="s">
        <v>141</v>
      </c>
      <c r="D64" s="220" t="s">
        <v>125</v>
      </c>
      <c r="E64" s="220">
        <f>E66</f>
        <v>0</v>
      </c>
      <c r="F64" s="220">
        <f aca="true" t="shared" si="16" ref="F64:BE67">F66</f>
        <v>0</v>
      </c>
      <c r="G64" s="220">
        <f t="shared" si="16"/>
        <v>0</v>
      </c>
      <c r="H64" s="220">
        <f t="shared" si="16"/>
        <v>0</v>
      </c>
      <c r="I64" s="220">
        <f t="shared" si="16"/>
        <v>0</v>
      </c>
      <c r="J64" s="220">
        <f t="shared" si="16"/>
        <v>0</v>
      </c>
      <c r="K64" s="220">
        <f t="shared" si="16"/>
        <v>0</v>
      </c>
      <c r="L64" s="220">
        <f t="shared" si="16"/>
        <v>0</v>
      </c>
      <c r="M64" s="220">
        <f t="shared" si="16"/>
        <v>0</v>
      </c>
      <c r="N64" s="220">
        <f t="shared" si="16"/>
        <v>0</v>
      </c>
      <c r="O64" s="220">
        <f t="shared" si="16"/>
        <v>0</v>
      </c>
      <c r="P64" s="220">
        <f t="shared" si="16"/>
        <v>0</v>
      </c>
      <c r="Q64" s="220">
        <f t="shared" si="16"/>
        <v>0</v>
      </c>
      <c r="R64" s="220">
        <f t="shared" si="16"/>
        <v>0</v>
      </c>
      <c r="S64" s="220">
        <f t="shared" si="16"/>
        <v>0</v>
      </c>
      <c r="T64" s="220">
        <f t="shared" si="16"/>
        <v>0</v>
      </c>
      <c r="U64" s="220">
        <f t="shared" si="16"/>
        <v>0</v>
      </c>
      <c r="V64" s="220">
        <f t="shared" si="16"/>
        <v>0</v>
      </c>
      <c r="W64" s="220">
        <v>0</v>
      </c>
      <c r="X64" s="220">
        <v>0</v>
      </c>
      <c r="Y64" s="220">
        <f t="shared" si="16"/>
        <v>0</v>
      </c>
      <c r="Z64" s="220">
        <f t="shared" si="16"/>
        <v>0</v>
      </c>
      <c r="AA64" s="220">
        <f t="shared" si="16"/>
        <v>0</v>
      </c>
      <c r="AB64" s="220">
        <f t="shared" si="16"/>
        <v>0</v>
      </c>
      <c r="AC64" s="220">
        <f t="shared" si="16"/>
        <v>0</v>
      </c>
      <c r="AD64" s="220">
        <f t="shared" si="16"/>
        <v>0</v>
      </c>
      <c r="AE64" s="220">
        <f t="shared" si="16"/>
        <v>0</v>
      </c>
      <c r="AF64" s="220">
        <f t="shared" si="16"/>
        <v>0</v>
      </c>
      <c r="AG64" s="220">
        <f t="shared" si="16"/>
        <v>0</v>
      </c>
      <c r="AH64" s="220">
        <f t="shared" si="16"/>
        <v>0</v>
      </c>
      <c r="AI64" s="220">
        <f t="shared" si="16"/>
        <v>0</v>
      </c>
      <c r="AJ64" s="220">
        <f t="shared" si="16"/>
        <v>0</v>
      </c>
      <c r="AK64" s="220">
        <f t="shared" si="16"/>
        <v>0</v>
      </c>
      <c r="AL64" s="220">
        <f t="shared" si="16"/>
        <v>0</v>
      </c>
      <c r="AM64" s="220">
        <f t="shared" si="16"/>
        <v>0</v>
      </c>
      <c r="AN64" s="220">
        <f t="shared" si="16"/>
        <v>0</v>
      </c>
      <c r="AO64" s="220">
        <f t="shared" si="16"/>
        <v>0</v>
      </c>
      <c r="AP64" s="220">
        <f t="shared" si="16"/>
        <v>0</v>
      </c>
      <c r="AQ64" s="220">
        <f t="shared" si="16"/>
        <v>0</v>
      </c>
      <c r="AR64" s="220">
        <f t="shared" si="16"/>
        <v>0</v>
      </c>
      <c r="AS64" s="220">
        <f t="shared" si="16"/>
        <v>0</v>
      </c>
      <c r="AT64" s="220">
        <f t="shared" si="16"/>
        <v>0</v>
      </c>
      <c r="AU64" s="220">
        <f t="shared" si="16"/>
        <v>0</v>
      </c>
      <c r="AV64" s="220">
        <f t="shared" si="16"/>
        <v>0</v>
      </c>
      <c r="AW64" s="220">
        <f>AW66</f>
        <v>0</v>
      </c>
      <c r="AX64" s="220">
        <f t="shared" si="16"/>
        <v>0</v>
      </c>
      <c r="AY64" s="220">
        <f t="shared" si="16"/>
        <v>0</v>
      </c>
      <c r="AZ64" s="220">
        <f t="shared" si="16"/>
        <v>0</v>
      </c>
      <c r="BA64" s="220">
        <f t="shared" si="16"/>
        <v>0</v>
      </c>
      <c r="BB64" s="220">
        <f t="shared" si="16"/>
        <v>0</v>
      </c>
      <c r="BC64" s="220">
        <f t="shared" si="16"/>
        <v>0</v>
      </c>
      <c r="BD64" s="220">
        <f t="shared" si="16"/>
        <v>0</v>
      </c>
      <c r="BE64" s="220">
        <f t="shared" si="16"/>
        <v>0</v>
      </c>
      <c r="BF64" s="221">
        <f t="shared" si="15"/>
        <v>0</v>
      </c>
    </row>
    <row r="65" spans="1:58" ht="12.75">
      <c r="A65" s="355"/>
      <c r="B65" s="220"/>
      <c r="C65" s="220"/>
      <c r="D65" s="220" t="s">
        <v>126</v>
      </c>
      <c r="E65" s="220">
        <f>E67</f>
        <v>0</v>
      </c>
      <c r="F65" s="220">
        <f t="shared" si="16"/>
        <v>0</v>
      </c>
      <c r="G65" s="220">
        <f t="shared" si="16"/>
        <v>0</v>
      </c>
      <c r="H65" s="220">
        <f t="shared" si="16"/>
        <v>0</v>
      </c>
      <c r="I65" s="220">
        <f t="shared" si="16"/>
        <v>0</v>
      </c>
      <c r="J65" s="220">
        <f t="shared" si="16"/>
        <v>0</v>
      </c>
      <c r="K65" s="220">
        <f t="shared" si="16"/>
        <v>0</v>
      </c>
      <c r="L65" s="220">
        <f t="shared" si="16"/>
        <v>0</v>
      </c>
      <c r="M65" s="220">
        <f t="shared" si="16"/>
        <v>0</v>
      </c>
      <c r="N65" s="220">
        <f t="shared" si="16"/>
        <v>0</v>
      </c>
      <c r="O65" s="220">
        <f t="shared" si="16"/>
        <v>0</v>
      </c>
      <c r="P65" s="220">
        <f t="shared" si="16"/>
        <v>0</v>
      </c>
      <c r="Q65" s="220">
        <f t="shared" si="16"/>
        <v>0</v>
      </c>
      <c r="R65" s="220">
        <f t="shared" si="16"/>
        <v>0</v>
      </c>
      <c r="S65" s="220">
        <f t="shared" si="16"/>
        <v>0</v>
      </c>
      <c r="T65" s="220">
        <f t="shared" si="16"/>
        <v>0</v>
      </c>
      <c r="U65" s="220">
        <f t="shared" si="16"/>
        <v>0</v>
      </c>
      <c r="V65" s="220">
        <f t="shared" si="16"/>
        <v>0</v>
      </c>
      <c r="W65" s="220">
        <f t="shared" si="16"/>
        <v>0</v>
      </c>
      <c r="X65" s="220">
        <f t="shared" si="16"/>
        <v>0</v>
      </c>
      <c r="Y65" s="220">
        <f t="shared" si="16"/>
        <v>0</v>
      </c>
      <c r="Z65" s="220">
        <f t="shared" si="16"/>
        <v>0</v>
      </c>
      <c r="AA65" s="220">
        <f t="shared" si="16"/>
        <v>0</v>
      </c>
      <c r="AB65" s="220">
        <f t="shared" si="16"/>
        <v>0</v>
      </c>
      <c r="AC65" s="220">
        <f t="shared" si="16"/>
        <v>0</v>
      </c>
      <c r="AD65" s="220">
        <f t="shared" si="16"/>
        <v>0</v>
      </c>
      <c r="AE65" s="220">
        <f t="shared" si="16"/>
        <v>0</v>
      </c>
      <c r="AF65" s="220">
        <f t="shared" si="16"/>
        <v>0</v>
      </c>
      <c r="AG65" s="220">
        <f t="shared" si="16"/>
        <v>0</v>
      </c>
      <c r="AH65" s="220">
        <f t="shared" si="16"/>
        <v>0</v>
      </c>
      <c r="AI65" s="220">
        <f t="shared" si="16"/>
        <v>0</v>
      </c>
      <c r="AJ65" s="220">
        <f t="shared" si="16"/>
        <v>0</v>
      </c>
      <c r="AK65" s="220">
        <f t="shared" si="16"/>
        <v>0</v>
      </c>
      <c r="AL65" s="220">
        <f t="shared" si="16"/>
        <v>0</v>
      </c>
      <c r="AM65" s="220">
        <f t="shared" si="16"/>
        <v>0</v>
      </c>
      <c r="AN65" s="220">
        <f t="shared" si="16"/>
        <v>0</v>
      </c>
      <c r="AO65" s="220">
        <f t="shared" si="16"/>
        <v>0</v>
      </c>
      <c r="AP65" s="220">
        <f t="shared" si="16"/>
        <v>0</v>
      </c>
      <c r="AQ65" s="220">
        <f t="shared" si="16"/>
        <v>0</v>
      </c>
      <c r="AR65" s="220">
        <f t="shared" si="16"/>
        <v>0</v>
      </c>
      <c r="AS65" s="220">
        <f t="shared" si="16"/>
        <v>0</v>
      </c>
      <c r="AT65" s="220">
        <f t="shared" si="16"/>
        <v>0</v>
      </c>
      <c r="AU65" s="220">
        <f t="shared" si="16"/>
        <v>0</v>
      </c>
      <c r="AV65" s="220">
        <f t="shared" si="16"/>
        <v>0</v>
      </c>
      <c r="AW65" s="220">
        <f>AW67</f>
        <v>0</v>
      </c>
      <c r="AX65" s="220">
        <f t="shared" si="16"/>
        <v>0</v>
      </c>
      <c r="AY65" s="220">
        <f t="shared" si="16"/>
        <v>0</v>
      </c>
      <c r="AZ65" s="220">
        <f t="shared" si="16"/>
        <v>0</v>
      </c>
      <c r="BA65" s="220">
        <f t="shared" si="16"/>
        <v>0</v>
      </c>
      <c r="BB65" s="220">
        <f t="shared" si="16"/>
        <v>0</v>
      </c>
      <c r="BC65" s="220">
        <f t="shared" si="16"/>
        <v>0</v>
      </c>
      <c r="BD65" s="220">
        <f t="shared" si="16"/>
        <v>0</v>
      </c>
      <c r="BE65" s="220">
        <f t="shared" si="16"/>
        <v>0</v>
      </c>
      <c r="BF65" s="221">
        <f t="shared" si="15"/>
        <v>0</v>
      </c>
    </row>
    <row r="66" spans="1:58" ht="12.75">
      <c r="A66" s="355"/>
      <c r="B66" s="220" t="s">
        <v>152</v>
      </c>
      <c r="C66" s="241" t="s">
        <v>248</v>
      </c>
      <c r="D66" s="220" t="s">
        <v>125</v>
      </c>
      <c r="E66" s="220">
        <f>E68</f>
        <v>0</v>
      </c>
      <c r="F66" s="220">
        <f t="shared" si="16"/>
        <v>0</v>
      </c>
      <c r="G66" s="220">
        <f t="shared" si="16"/>
        <v>0</v>
      </c>
      <c r="H66" s="220">
        <f t="shared" si="16"/>
        <v>0</v>
      </c>
      <c r="I66" s="220">
        <f t="shared" si="16"/>
        <v>0</v>
      </c>
      <c r="J66" s="220">
        <f t="shared" si="16"/>
        <v>0</v>
      </c>
      <c r="K66" s="220">
        <f t="shared" si="16"/>
        <v>0</v>
      </c>
      <c r="L66" s="220">
        <f t="shared" si="16"/>
        <v>0</v>
      </c>
      <c r="M66" s="220">
        <f t="shared" si="16"/>
        <v>0</v>
      </c>
      <c r="N66" s="220">
        <f t="shared" si="16"/>
        <v>0</v>
      </c>
      <c r="O66" s="220">
        <f t="shared" si="16"/>
        <v>0</v>
      </c>
      <c r="P66" s="220">
        <f t="shared" si="16"/>
        <v>0</v>
      </c>
      <c r="Q66" s="220">
        <f t="shared" si="16"/>
        <v>0</v>
      </c>
      <c r="R66" s="220">
        <f t="shared" si="16"/>
        <v>0</v>
      </c>
      <c r="S66" s="220">
        <f t="shared" si="16"/>
        <v>0</v>
      </c>
      <c r="T66" s="220">
        <f t="shared" si="16"/>
        <v>0</v>
      </c>
      <c r="U66" s="220">
        <f t="shared" si="16"/>
        <v>0</v>
      </c>
      <c r="V66" s="220">
        <f t="shared" si="16"/>
        <v>0</v>
      </c>
      <c r="W66" s="220">
        <f t="shared" si="16"/>
        <v>0</v>
      </c>
      <c r="X66" s="220">
        <f t="shared" si="16"/>
        <v>0</v>
      </c>
      <c r="Y66" s="220">
        <f t="shared" si="16"/>
        <v>0</v>
      </c>
      <c r="Z66" s="220">
        <f t="shared" si="16"/>
        <v>0</v>
      </c>
      <c r="AA66" s="220">
        <f t="shared" si="16"/>
        <v>0</v>
      </c>
      <c r="AB66" s="220">
        <f t="shared" si="16"/>
        <v>0</v>
      </c>
      <c r="AC66" s="220">
        <f t="shared" si="16"/>
        <v>0</v>
      </c>
      <c r="AD66" s="220">
        <f t="shared" si="16"/>
        <v>0</v>
      </c>
      <c r="AE66" s="220">
        <f t="shared" si="16"/>
        <v>0</v>
      </c>
      <c r="AF66" s="220">
        <f t="shared" si="16"/>
        <v>0</v>
      </c>
      <c r="AG66" s="220">
        <f t="shared" si="16"/>
        <v>0</v>
      </c>
      <c r="AH66" s="220">
        <f t="shared" si="16"/>
        <v>0</v>
      </c>
      <c r="AI66" s="220">
        <f t="shared" si="16"/>
        <v>0</v>
      </c>
      <c r="AJ66" s="220">
        <f t="shared" si="16"/>
        <v>0</v>
      </c>
      <c r="AK66" s="220">
        <f t="shared" si="16"/>
        <v>0</v>
      </c>
      <c r="AL66" s="220">
        <f t="shared" si="16"/>
        <v>0</v>
      </c>
      <c r="AM66" s="220">
        <f t="shared" si="16"/>
        <v>0</v>
      </c>
      <c r="AN66" s="220">
        <f t="shared" si="16"/>
        <v>0</v>
      </c>
      <c r="AO66" s="220">
        <f t="shared" si="16"/>
        <v>0</v>
      </c>
      <c r="AP66" s="220">
        <f t="shared" si="16"/>
        <v>0</v>
      </c>
      <c r="AQ66" s="220">
        <f t="shared" si="16"/>
        <v>0</v>
      </c>
      <c r="AR66" s="220">
        <f t="shared" si="16"/>
        <v>0</v>
      </c>
      <c r="AS66" s="220">
        <f t="shared" si="16"/>
        <v>0</v>
      </c>
      <c r="AT66" s="220">
        <f t="shared" si="16"/>
        <v>0</v>
      </c>
      <c r="AU66" s="220">
        <f t="shared" si="16"/>
        <v>0</v>
      </c>
      <c r="AV66" s="220">
        <f t="shared" si="16"/>
        <v>0</v>
      </c>
      <c r="AW66" s="220">
        <f>AW68</f>
        <v>0</v>
      </c>
      <c r="AX66" s="220">
        <f t="shared" si="16"/>
        <v>0</v>
      </c>
      <c r="AY66" s="220">
        <f t="shared" si="16"/>
        <v>0</v>
      </c>
      <c r="AZ66" s="220">
        <f t="shared" si="16"/>
        <v>0</v>
      </c>
      <c r="BA66" s="220">
        <f t="shared" si="16"/>
        <v>0</v>
      </c>
      <c r="BB66" s="220">
        <f t="shared" si="16"/>
        <v>0</v>
      </c>
      <c r="BC66" s="220">
        <f t="shared" si="16"/>
        <v>0</v>
      </c>
      <c r="BD66" s="220">
        <f t="shared" si="16"/>
        <v>0</v>
      </c>
      <c r="BE66" s="220">
        <f t="shared" si="16"/>
        <v>0</v>
      </c>
      <c r="BF66" s="221">
        <f t="shared" si="15"/>
        <v>0</v>
      </c>
    </row>
    <row r="67" spans="1:58" ht="12.75">
      <c r="A67" s="355"/>
      <c r="B67" s="220"/>
      <c r="C67" s="241"/>
      <c r="D67" s="220" t="s">
        <v>126</v>
      </c>
      <c r="E67" s="220">
        <f>E69</f>
        <v>0</v>
      </c>
      <c r="F67" s="220">
        <f t="shared" si="16"/>
        <v>0</v>
      </c>
      <c r="G67" s="220">
        <f t="shared" si="16"/>
        <v>0</v>
      </c>
      <c r="H67" s="220">
        <f t="shared" si="16"/>
        <v>0</v>
      </c>
      <c r="I67" s="220">
        <f t="shared" si="16"/>
        <v>0</v>
      </c>
      <c r="J67" s="220">
        <f t="shared" si="16"/>
        <v>0</v>
      </c>
      <c r="K67" s="220">
        <f t="shared" si="16"/>
        <v>0</v>
      </c>
      <c r="L67" s="220">
        <f t="shared" si="16"/>
        <v>0</v>
      </c>
      <c r="M67" s="220">
        <f t="shared" si="16"/>
        <v>0</v>
      </c>
      <c r="N67" s="220">
        <f t="shared" si="16"/>
        <v>0</v>
      </c>
      <c r="O67" s="220">
        <f t="shared" si="16"/>
        <v>0</v>
      </c>
      <c r="P67" s="220">
        <f t="shared" si="16"/>
        <v>0</v>
      </c>
      <c r="Q67" s="220">
        <f t="shared" si="16"/>
        <v>0</v>
      </c>
      <c r="R67" s="220">
        <f t="shared" si="16"/>
        <v>0</v>
      </c>
      <c r="S67" s="220">
        <f t="shared" si="16"/>
        <v>0</v>
      </c>
      <c r="T67" s="220">
        <f t="shared" si="16"/>
        <v>0</v>
      </c>
      <c r="U67" s="220">
        <f t="shared" si="16"/>
        <v>0</v>
      </c>
      <c r="V67" s="220">
        <f t="shared" si="16"/>
        <v>0</v>
      </c>
      <c r="W67" s="220">
        <f t="shared" si="16"/>
        <v>0</v>
      </c>
      <c r="X67" s="220">
        <f t="shared" si="16"/>
        <v>0</v>
      </c>
      <c r="Y67" s="220">
        <f t="shared" si="16"/>
        <v>0</v>
      </c>
      <c r="Z67" s="220">
        <f t="shared" si="16"/>
        <v>0</v>
      </c>
      <c r="AA67" s="220">
        <f t="shared" si="16"/>
        <v>0</v>
      </c>
      <c r="AB67" s="220">
        <f t="shared" si="16"/>
        <v>0</v>
      </c>
      <c r="AC67" s="220">
        <f t="shared" si="16"/>
        <v>0</v>
      </c>
      <c r="AD67" s="220">
        <f t="shared" si="16"/>
        <v>0</v>
      </c>
      <c r="AE67" s="220">
        <f t="shared" si="16"/>
        <v>0</v>
      </c>
      <c r="AF67" s="220">
        <f t="shared" si="16"/>
        <v>0</v>
      </c>
      <c r="AG67" s="220">
        <f t="shared" si="16"/>
        <v>0</v>
      </c>
      <c r="AH67" s="220">
        <f t="shared" si="16"/>
        <v>0</v>
      </c>
      <c r="AI67" s="220">
        <f t="shared" si="16"/>
        <v>0</v>
      </c>
      <c r="AJ67" s="220">
        <f t="shared" si="16"/>
        <v>0</v>
      </c>
      <c r="AK67" s="220">
        <f t="shared" si="16"/>
        <v>0</v>
      </c>
      <c r="AL67" s="220">
        <f t="shared" si="16"/>
        <v>0</v>
      </c>
      <c r="AM67" s="220">
        <f t="shared" si="16"/>
        <v>0</v>
      </c>
      <c r="AN67" s="220">
        <f t="shared" si="16"/>
        <v>0</v>
      </c>
      <c r="AO67" s="220">
        <f t="shared" si="16"/>
        <v>0</v>
      </c>
      <c r="AP67" s="220">
        <f t="shared" si="16"/>
        <v>0</v>
      </c>
      <c r="AQ67" s="220">
        <f t="shared" si="16"/>
        <v>0</v>
      </c>
      <c r="AR67" s="220">
        <f t="shared" si="16"/>
        <v>0</v>
      </c>
      <c r="AS67" s="220">
        <f t="shared" si="16"/>
        <v>0</v>
      </c>
      <c r="AT67" s="220">
        <f t="shared" si="16"/>
        <v>0</v>
      </c>
      <c r="AU67" s="220">
        <f t="shared" si="16"/>
        <v>0</v>
      </c>
      <c r="AV67" s="220">
        <f t="shared" si="16"/>
        <v>0</v>
      </c>
      <c r="AW67" s="220">
        <f>AW69</f>
        <v>0</v>
      </c>
      <c r="AX67" s="220">
        <f t="shared" si="16"/>
        <v>0</v>
      </c>
      <c r="AY67" s="220">
        <f t="shared" si="16"/>
        <v>0</v>
      </c>
      <c r="AZ67" s="220">
        <f t="shared" si="16"/>
        <v>0</v>
      </c>
      <c r="BA67" s="220">
        <f t="shared" si="16"/>
        <v>0</v>
      </c>
      <c r="BB67" s="220">
        <f t="shared" si="16"/>
        <v>0</v>
      </c>
      <c r="BC67" s="220">
        <f t="shared" si="16"/>
        <v>0</v>
      </c>
      <c r="BD67" s="220">
        <f t="shared" si="16"/>
        <v>0</v>
      </c>
      <c r="BE67" s="220">
        <f t="shared" si="16"/>
        <v>0</v>
      </c>
      <c r="BF67" s="221">
        <f t="shared" si="15"/>
        <v>0</v>
      </c>
    </row>
    <row r="68" spans="1:58" ht="16.5" customHeight="1">
      <c r="A68" s="355"/>
      <c r="B68" s="244" t="s">
        <v>36</v>
      </c>
      <c r="C68" s="241" t="s">
        <v>181</v>
      </c>
      <c r="D68" s="220" t="s">
        <v>125</v>
      </c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1">
        <f>SUM(E68:BE68)</f>
        <v>0</v>
      </c>
    </row>
    <row r="69" spans="1:58" ht="12.75">
      <c r="A69" s="355"/>
      <c r="B69" s="244"/>
      <c r="C69" s="241"/>
      <c r="D69" s="220" t="s">
        <v>126</v>
      </c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1">
        <f>SUM(E69:BE69)</f>
        <v>0</v>
      </c>
    </row>
    <row r="70" spans="1:58" s="245" customFormat="1" ht="29.25" customHeight="1">
      <c r="A70" s="355"/>
      <c r="B70" s="339" t="s">
        <v>142</v>
      </c>
      <c r="C70" s="339"/>
      <c r="D70" s="224"/>
      <c r="E70" s="220">
        <f>E46+E9+E64</f>
        <v>35</v>
      </c>
      <c r="F70" s="220">
        <f aca="true" t="shared" si="17" ref="F70:BE70">F46+F9+F64</f>
        <v>35</v>
      </c>
      <c r="G70" s="220">
        <f t="shared" si="17"/>
        <v>35</v>
      </c>
      <c r="H70" s="220">
        <f t="shared" si="17"/>
        <v>35</v>
      </c>
      <c r="I70" s="220">
        <f t="shared" si="17"/>
        <v>35</v>
      </c>
      <c r="J70" s="220">
        <f t="shared" si="17"/>
        <v>35</v>
      </c>
      <c r="K70" s="220">
        <f t="shared" si="17"/>
        <v>35</v>
      </c>
      <c r="L70" s="220">
        <f t="shared" si="17"/>
        <v>35</v>
      </c>
      <c r="M70" s="220">
        <f t="shared" si="17"/>
        <v>35</v>
      </c>
      <c r="N70" s="220">
        <f t="shared" si="17"/>
        <v>35</v>
      </c>
      <c r="O70" s="220">
        <f t="shared" si="17"/>
        <v>35</v>
      </c>
      <c r="P70" s="220">
        <f t="shared" si="17"/>
        <v>35</v>
      </c>
      <c r="Q70" s="220">
        <f t="shared" si="17"/>
        <v>35</v>
      </c>
      <c r="R70" s="220">
        <f t="shared" si="17"/>
        <v>35</v>
      </c>
      <c r="S70" s="220">
        <f t="shared" si="17"/>
        <v>35</v>
      </c>
      <c r="T70" s="220">
        <f t="shared" si="17"/>
        <v>35</v>
      </c>
      <c r="U70" s="220">
        <f t="shared" si="17"/>
        <v>35</v>
      </c>
      <c r="V70" s="220">
        <f t="shared" si="17"/>
        <v>0</v>
      </c>
      <c r="W70" s="220">
        <f t="shared" si="17"/>
        <v>0</v>
      </c>
      <c r="X70" s="220">
        <f t="shared" si="17"/>
        <v>0</v>
      </c>
      <c r="Y70" s="220">
        <f t="shared" si="17"/>
        <v>35</v>
      </c>
      <c r="Z70" s="220">
        <f t="shared" si="17"/>
        <v>35</v>
      </c>
      <c r="AA70" s="220">
        <f t="shared" si="17"/>
        <v>35</v>
      </c>
      <c r="AB70" s="220">
        <f t="shared" si="17"/>
        <v>35</v>
      </c>
      <c r="AC70" s="220">
        <f t="shared" si="17"/>
        <v>35</v>
      </c>
      <c r="AD70" s="220">
        <f t="shared" si="17"/>
        <v>35</v>
      </c>
      <c r="AE70" s="220">
        <f t="shared" si="17"/>
        <v>35</v>
      </c>
      <c r="AF70" s="220">
        <f t="shared" si="17"/>
        <v>35</v>
      </c>
      <c r="AG70" s="220">
        <f t="shared" si="17"/>
        <v>35</v>
      </c>
      <c r="AH70" s="220">
        <f t="shared" si="17"/>
        <v>35</v>
      </c>
      <c r="AI70" s="220">
        <f t="shared" si="17"/>
        <v>35</v>
      </c>
      <c r="AJ70" s="220">
        <f t="shared" si="17"/>
        <v>35</v>
      </c>
      <c r="AK70" s="220">
        <f t="shared" si="17"/>
        <v>35</v>
      </c>
      <c r="AL70" s="220">
        <f t="shared" si="17"/>
        <v>35</v>
      </c>
      <c r="AM70" s="220">
        <f t="shared" si="17"/>
        <v>35</v>
      </c>
      <c r="AN70" s="220">
        <f t="shared" si="17"/>
        <v>35</v>
      </c>
      <c r="AO70" s="220">
        <f t="shared" si="17"/>
        <v>35</v>
      </c>
      <c r="AP70" s="220">
        <f t="shared" si="17"/>
        <v>35</v>
      </c>
      <c r="AQ70" s="220">
        <f t="shared" si="17"/>
        <v>35</v>
      </c>
      <c r="AR70" s="220">
        <f t="shared" si="17"/>
        <v>35</v>
      </c>
      <c r="AS70" s="220">
        <f t="shared" si="17"/>
        <v>35</v>
      </c>
      <c r="AT70" s="220">
        <f t="shared" si="17"/>
        <v>35</v>
      </c>
      <c r="AU70" s="220">
        <f t="shared" si="17"/>
        <v>35</v>
      </c>
      <c r="AV70" s="220">
        <f t="shared" si="17"/>
        <v>35</v>
      </c>
      <c r="AW70" s="220">
        <f t="shared" si="17"/>
        <v>0</v>
      </c>
      <c r="AX70" s="220">
        <f t="shared" si="17"/>
        <v>0</v>
      </c>
      <c r="AY70" s="220">
        <f t="shared" si="17"/>
        <v>0</v>
      </c>
      <c r="AZ70" s="220">
        <f t="shared" si="17"/>
        <v>0</v>
      </c>
      <c r="BA70" s="220">
        <f t="shared" si="17"/>
        <v>0</v>
      </c>
      <c r="BB70" s="220">
        <f t="shared" si="17"/>
        <v>0</v>
      </c>
      <c r="BC70" s="220">
        <f t="shared" si="17"/>
        <v>0</v>
      </c>
      <c r="BD70" s="220">
        <f t="shared" si="17"/>
        <v>0</v>
      </c>
      <c r="BE70" s="220">
        <f t="shared" si="17"/>
        <v>0</v>
      </c>
      <c r="BF70" s="221">
        <f>SUM(E70:BE70)</f>
        <v>1435</v>
      </c>
    </row>
    <row r="71" spans="1:58" ht="34.5" customHeight="1">
      <c r="A71" s="355"/>
      <c r="B71" s="342" t="s">
        <v>144</v>
      </c>
      <c r="C71" s="342"/>
      <c r="D71" s="220"/>
      <c r="E71" s="220">
        <f>E10+E47+E65</f>
        <v>17</v>
      </c>
      <c r="F71" s="220">
        <f aca="true" t="shared" si="18" ref="F71:BE71">F10+F47+F65</f>
        <v>17</v>
      </c>
      <c r="G71" s="220">
        <f t="shared" si="18"/>
        <v>19</v>
      </c>
      <c r="H71" s="220">
        <f t="shared" si="18"/>
        <v>17</v>
      </c>
      <c r="I71" s="220">
        <f t="shared" si="18"/>
        <v>19</v>
      </c>
      <c r="J71" s="220">
        <f t="shared" si="18"/>
        <v>17</v>
      </c>
      <c r="K71" s="220">
        <f t="shared" si="18"/>
        <v>19</v>
      </c>
      <c r="L71" s="220">
        <f t="shared" si="18"/>
        <v>17</v>
      </c>
      <c r="M71" s="220">
        <f t="shared" si="18"/>
        <v>18</v>
      </c>
      <c r="N71" s="220">
        <f t="shared" si="18"/>
        <v>15</v>
      </c>
      <c r="O71" s="220">
        <f t="shared" si="18"/>
        <v>17</v>
      </c>
      <c r="P71" s="220">
        <f t="shared" si="18"/>
        <v>16</v>
      </c>
      <c r="Q71" s="220">
        <f t="shared" si="18"/>
        <v>18</v>
      </c>
      <c r="R71" s="220">
        <f t="shared" si="18"/>
        <v>16</v>
      </c>
      <c r="S71" s="220">
        <f t="shared" si="18"/>
        <v>17</v>
      </c>
      <c r="T71" s="220">
        <f t="shared" si="18"/>
        <v>15</v>
      </c>
      <c r="U71" s="220">
        <f t="shared" si="18"/>
        <v>17</v>
      </c>
      <c r="V71" s="220">
        <f t="shared" si="18"/>
        <v>0</v>
      </c>
      <c r="W71" s="220">
        <f t="shared" si="18"/>
        <v>0</v>
      </c>
      <c r="X71" s="220">
        <f t="shared" si="18"/>
        <v>0</v>
      </c>
      <c r="Y71" s="220">
        <f t="shared" si="18"/>
        <v>18</v>
      </c>
      <c r="Z71" s="220">
        <f t="shared" si="18"/>
        <v>18</v>
      </c>
      <c r="AA71" s="220">
        <f t="shared" si="18"/>
        <v>18</v>
      </c>
      <c r="AB71" s="220">
        <f t="shared" si="18"/>
        <v>17</v>
      </c>
      <c r="AC71" s="220">
        <f t="shared" si="18"/>
        <v>18</v>
      </c>
      <c r="AD71" s="220">
        <f t="shared" si="18"/>
        <v>17</v>
      </c>
      <c r="AE71" s="220">
        <f t="shared" si="18"/>
        <v>18</v>
      </c>
      <c r="AF71" s="220">
        <f t="shared" si="18"/>
        <v>18</v>
      </c>
      <c r="AG71" s="220">
        <f t="shared" si="18"/>
        <v>18</v>
      </c>
      <c r="AH71" s="220">
        <f t="shared" si="18"/>
        <v>18</v>
      </c>
      <c r="AI71" s="220">
        <f t="shared" si="18"/>
        <v>18</v>
      </c>
      <c r="AJ71" s="220">
        <f t="shared" si="18"/>
        <v>18</v>
      </c>
      <c r="AK71" s="220">
        <f t="shared" si="18"/>
        <v>18</v>
      </c>
      <c r="AL71" s="220">
        <f t="shared" si="18"/>
        <v>17</v>
      </c>
      <c r="AM71" s="220">
        <f t="shared" si="18"/>
        <v>18</v>
      </c>
      <c r="AN71" s="220">
        <f t="shared" si="18"/>
        <v>16</v>
      </c>
      <c r="AO71" s="220">
        <f t="shared" si="18"/>
        <v>19</v>
      </c>
      <c r="AP71" s="220">
        <f t="shared" si="18"/>
        <v>18</v>
      </c>
      <c r="AQ71" s="220">
        <f t="shared" si="18"/>
        <v>18</v>
      </c>
      <c r="AR71" s="220">
        <f t="shared" si="18"/>
        <v>18</v>
      </c>
      <c r="AS71" s="220">
        <f t="shared" si="18"/>
        <v>18</v>
      </c>
      <c r="AT71" s="220">
        <f t="shared" si="18"/>
        <v>17</v>
      </c>
      <c r="AU71" s="220">
        <f t="shared" si="18"/>
        <v>18</v>
      </c>
      <c r="AV71" s="220">
        <f t="shared" si="18"/>
        <v>17</v>
      </c>
      <c r="AW71" s="220">
        <f t="shared" si="18"/>
        <v>0</v>
      </c>
      <c r="AX71" s="220">
        <f t="shared" si="18"/>
        <v>0</v>
      </c>
      <c r="AY71" s="220">
        <f t="shared" si="18"/>
        <v>0</v>
      </c>
      <c r="AZ71" s="220">
        <f t="shared" si="18"/>
        <v>0</v>
      </c>
      <c r="BA71" s="220">
        <f t="shared" si="18"/>
        <v>0</v>
      </c>
      <c r="BB71" s="220">
        <f t="shared" si="18"/>
        <v>0</v>
      </c>
      <c r="BC71" s="220">
        <f t="shared" si="18"/>
        <v>0</v>
      </c>
      <c r="BD71" s="220">
        <f t="shared" si="18"/>
        <v>0</v>
      </c>
      <c r="BE71" s="220">
        <f t="shared" si="18"/>
        <v>0</v>
      </c>
      <c r="BF71" s="221">
        <f>SUM(E71:BE71)</f>
        <v>717</v>
      </c>
    </row>
    <row r="72" spans="1:58" s="246" customFormat="1" ht="30" customHeight="1" thickBot="1">
      <c r="A72" s="356"/>
      <c r="B72" s="342" t="s">
        <v>145</v>
      </c>
      <c r="C72" s="342"/>
      <c r="D72" s="224"/>
      <c r="E72" s="220">
        <f>E70+E71</f>
        <v>52</v>
      </c>
      <c r="F72" s="220">
        <f aca="true" t="shared" si="19" ref="F72:BE72">F70+F71</f>
        <v>52</v>
      </c>
      <c r="G72" s="220">
        <f t="shared" si="19"/>
        <v>54</v>
      </c>
      <c r="H72" s="220">
        <f t="shared" si="19"/>
        <v>52</v>
      </c>
      <c r="I72" s="220">
        <f t="shared" si="19"/>
        <v>54</v>
      </c>
      <c r="J72" s="220">
        <f t="shared" si="19"/>
        <v>52</v>
      </c>
      <c r="K72" s="220">
        <f t="shared" si="19"/>
        <v>54</v>
      </c>
      <c r="L72" s="220">
        <f t="shared" si="19"/>
        <v>52</v>
      </c>
      <c r="M72" s="220">
        <f t="shared" si="19"/>
        <v>53</v>
      </c>
      <c r="N72" s="220">
        <f t="shared" si="19"/>
        <v>50</v>
      </c>
      <c r="O72" s="220">
        <f t="shared" si="19"/>
        <v>52</v>
      </c>
      <c r="P72" s="220">
        <f t="shared" si="19"/>
        <v>51</v>
      </c>
      <c r="Q72" s="220">
        <f t="shared" si="19"/>
        <v>53</v>
      </c>
      <c r="R72" s="220">
        <f t="shared" si="19"/>
        <v>51</v>
      </c>
      <c r="S72" s="220">
        <f t="shared" si="19"/>
        <v>52</v>
      </c>
      <c r="T72" s="220">
        <f t="shared" si="19"/>
        <v>50</v>
      </c>
      <c r="U72" s="220">
        <f t="shared" si="19"/>
        <v>52</v>
      </c>
      <c r="V72" s="220">
        <f t="shared" si="19"/>
        <v>0</v>
      </c>
      <c r="W72" s="220">
        <f t="shared" si="19"/>
        <v>0</v>
      </c>
      <c r="X72" s="220">
        <f t="shared" si="19"/>
        <v>0</v>
      </c>
      <c r="Y72" s="220">
        <f t="shared" si="19"/>
        <v>53</v>
      </c>
      <c r="Z72" s="220">
        <f t="shared" si="19"/>
        <v>53</v>
      </c>
      <c r="AA72" s="220">
        <f t="shared" si="19"/>
        <v>53</v>
      </c>
      <c r="AB72" s="220">
        <f t="shared" si="19"/>
        <v>52</v>
      </c>
      <c r="AC72" s="220">
        <f t="shared" si="19"/>
        <v>53</v>
      </c>
      <c r="AD72" s="220">
        <f t="shared" si="19"/>
        <v>52</v>
      </c>
      <c r="AE72" s="220">
        <f t="shared" si="19"/>
        <v>53</v>
      </c>
      <c r="AF72" s="220">
        <f t="shared" si="19"/>
        <v>53</v>
      </c>
      <c r="AG72" s="220">
        <f t="shared" si="19"/>
        <v>53</v>
      </c>
      <c r="AH72" s="220">
        <f t="shared" si="19"/>
        <v>53</v>
      </c>
      <c r="AI72" s="220">
        <f t="shared" si="19"/>
        <v>53</v>
      </c>
      <c r="AJ72" s="220">
        <f t="shared" si="19"/>
        <v>53</v>
      </c>
      <c r="AK72" s="220">
        <f t="shared" si="19"/>
        <v>53</v>
      </c>
      <c r="AL72" s="220">
        <f t="shared" si="19"/>
        <v>52</v>
      </c>
      <c r="AM72" s="220">
        <f t="shared" si="19"/>
        <v>53</v>
      </c>
      <c r="AN72" s="220">
        <f t="shared" si="19"/>
        <v>51</v>
      </c>
      <c r="AO72" s="220">
        <f t="shared" si="19"/>
        <v>54</v>
      </c>
      <c r="AP72" s="220">
        <f t="shared" si="19"/>
        <v>53</v>
      </c>
      <c r="AQ72" s="220">
        <f t="shared" si="19"/>
        <v>53</v>
      </c>
      <c r="AR72" s="220">
        <f t="shared" si="19"/>
        <v>53</v>
      </c>
      <c r="AS72" s="220">
        <f t="shared" si="19"/>
        <v>53</v>
      </c>
      <c r="AT72" s="220">
        <f t="shared" si="19"/>
        <v>52</v>
      </c>
      <c r="AU72" s="220">
        <f t="shared" si="19"/>
        <v>53</v>
      </c>
      <c r="AV72" s="220">
        <f t="shared" si="19"/>
        <v>52</v>
      </c>
      <c r="AW72" s="220">
        <f t="shared" si="19"/>
        <v>0</v>
      </c>
      <c r="AX72" s="220">
        <f t="shared" si="19"/>
        <v>0</v>
      </c>
      <c r="AY72" s="220">
        <f t="shared" si="19"/>
        <v>0</v>
      </c>
      <c r="AZ72" s="220">
        <f t="shared" si="19"/>
        <v>0</v>
      </c>
      <c r="BA72" s="220">
        <f t="shared" si="19"/>
        <v>0</v>
      </c>
      <c r="BB72" s="220">
        <f t="shared" si="19"/>
        <v>0</v>
      </c>
      <c r="BC72" s="220">
        <f t="shared" si="19"/>
        <v>0</v>
      </c>
      <c r="BD72" s="220">
        <f t="shared" si="19"/>
        <v>0</v>
      </c>
      <c r="BE72" s="220">
        <f t="shared" si="19"/>
        <v>0</v>
      </c>
      <c r="BF72" s="221">
        <f>SUM(E72:BE72)</f>
        <v>2152</v>
      </c>
    </row>
    <row r="73" spans="1:58" s="245" customFormat="1" ht="48.75" customHeight="1" thickBot="1">
      <c r="A73" s="247"/>
      <c r="B73" s="248" t="s">
        <v>264</v>
      </c>
      <c r="C73" s="248"/>
      <c r="D73" s="249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</row>
    <row r="74" spans="1:58" s="218" customFormat="1" ht="93.75" customHeight="1" thickBot="1">
      <c r="A74" s="358" t="s">
        <v>105</v>
      </c>
      <c r="B74" s="358" t="s">
        <v>0</v>
      </c>
      <c r="C74" s="358" t="s">
        <v>106</v>
      </c>
      <c r="D74" s="358" t="s">
        <v>107</v>
      </c>
      <c r="E74" s="283" t="s">
        <v>268</v>
      </c>
      <c r="F74" s="348" t="s">
        <v>108</v>
      </c>
      <c r="G74" s="348"/>
      <c r="H74" s="348"/>
      <c r="I74" s="283" t="s">
        <v>269</v>
      </c>
      <c r="J74" s="348" t="s">
        <v>109</v>
      </c>
      <c r="K74" s="348"/>
      <c r="L74" s="348"/>
      <c r="M74" s="348"/>
      <c r="N74" s="283" t="s">
        <v>270</v>
      </c>
      <c r="O74" s="348" t="s">
        <v>110</v>
      </c>
      <c r="P74" s="348"/>
      <c r="Q74" s="348"/>
      <c r="R74" s="283" t="s">
        <v>271</v>
      </c>
      <c r="S74" s="348" t="s">
        <v>111</v>
      </c>
      <c r="T74" s="348"/>
      <c r="U74" s="348"/>
      <c r="V74" s="283" t="s">
        <v>272</v>
      </c>
      <c r="W74" s="348" t="s">
        <v>112</v>
      </c>
      <c r="X74" s="348"/>
      <c r="Y74" s="348"/>
      <c r="Z74" s="348"/>
      <c r="AA74" s="283" t="s">
        <v>273</v>
      </c>
      <c r="AB74" s="348" t="s">
        <v>113</v>
      </c>
      <c r="AC74" s="348"/>
      <c r="AD74" s="348"/>
      <c r="AE74" s="283" t="s">
        <v>274</v>
      </c>
      <c r="AF74" s="348" t="s">
        <v>114</v>
      </c>
      <c r="AG74" s="348"/>
      <c r="AH74" s="348"/>
      <c r="AI74" s="283" t="s">
        <v>275</v>
      </c>
      <c r="AJ74" s="348" t="s">
        <v>115</v>
      </c>
      <c r="AK74" s="348"/>
      <c r="AL74" s="348"/>
      <c r="AM74" s="348"/>
      <c r="AN74" s="283" t="s">
        <v>276</v>
      </c>
      <c r="AO74" s="348" t="s">
        <v>116</v>
      </c>
      <c r="AP74" s="348"/>
      <c r="AQ74" s="348"/>
      <c r="AR74" s="283" t="s">
        <v>117</v>
      </c>
      <c r="AS74" s="348" t="s">
        <v>118</v>
      </c>
      <c r="AT74" s="348"/>
      <c r="AU74" s="348"/>
      <c r="AV74" s="283" t="s">
        <v>277</v>
      </c>
      <c r="AW74" s="348" t="s">
        <v>119</v>
      </c>
      <c r="AX74" s="348"/>
      <c r="AY74" s="348"/>
      <c r="AZ74" s="348"/>
      <c r="BA74" s="283" t="s">
        <v>278</v>
      </c>
      <c r="BB74" s="348" t="s">
        <v>120</v>
      </c>
      <c r="BC74" s="348"/>
      <c r="BD74" s="348"/>
      <c r="BE74" s="283" t="s">
        <v>279</v>
      </c>
      <c r="BF74" s="361" t="s">
        <v>121</v>
      </c>
    </row>
    <row r="75" spans="1:58" ht="22.5" customHeight="1" thickBot="1">
      <c r="A75" s="358"/>
      <c r="B75" s="358"/>
      <c r="C75" s="358"/>
      <c r="D75" s="358"/>
      <c r="E75" s="352" t="s">
        <v>122</v>
      </c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2"/>
      <c r="AC75" s="352"/>
      <c r="AD75" s="352"/>
      <c r="AE75" s="352"/>
      <c r="AF75" s="352"/>
      <c r="AG75" s="352"/>
      <c r="AH75" s="352"/>
      <c r="AI75" s="352"/>
      <c r="AJ75" s="352"/>
      <c r="AK75" s="352"/>
      <c r="AL75" s="352"/>
      <c r="AM75" s="352"/>
      <c r="AN75" s="352"/>
      <c r="AO75" s="352"/>
      <c r="AP75" s="352"/>
      <c r="AQ75" s="352"/>
      <c r="AR75" s="352"/>
      <c r="AS75" s="352"/>
      <c r="AT75" s="352"/>
      <c r="AU75" s="352"/>
      <c r="AV75" s="352"/>
      <c r="AW75" s="352"/>
      <c r="AX75" s="352"/>
      <c r="AY75" s="352"/>
      <c r="AZ75" s="352"/>
      <c r="BA75" s="352"/>
      <c r="BB75" s="352"/>
      <c r="BC75" s="352"/>
      <c r="BD75" s="352"/>
      <c r="BE75" s="353"/>
      <c r="BF75" s="361"/>
    </row>
    <row r="76" spans="1:58" s="222" customFormat="1" ht="16.5" thickBot="1">
      <c r="A76" s="358"/>
      <c r="B76" s="358"/>
      <c r="C76" s="358"/>
      <c r="D76" s="358"/>
      <c r="E76" s="219">
        <v>36</v>
      </c>
      <c r="F76" s="219">
        <v>37</v>
      </c>
      <c r="G76" s="279">
        <v>38</v>
      </c>
      <c r="H76" s="279">
        <v>39</v>
      </c>
      <c r="I76" s="279">
        <v>40</v>
      </c>
      <c r="J76" s="279">
        <v>41</v>
      </c>
      <c r="K76" s="279">
        <v>42</v>
      </c>
      <c r="L76" s="279">
        <v>43</v>
      </c>
      <c r="M76" s="279">
        <v>44</v>
      </c>
      <c r="N76" s="279">
        <v>45</v>
      </c>
      <c r="O76" s="279">
        <v>46</v>
      </c>
      <c r="P76" s="279">
        <v>47</v>
      </c>
      <c r="Q76" s="279">
        <v>48</v>
      </c>
      <c r="R76" s="279">
        <v>49</v>
      </c>
      <c r="S76" s="279">
        <v>50</v>
      </c>
      <c r="T76" s="279">
        <v>51</v>
      </c>
      <c r="U76" s="279">
        <v>52</v>
      </c>
      <c r="V76" s="279">
        <v>53</v>
      </c>
      <c r="W76" s="219">
        <v>1</v>
      </c>
      <c r="X76" s="219">
        <v>2</v>
      </c>
      <c r="Y76" s="219">
        <v>3</v>
      </c>
      <c r="Z76" s="219">
        <v>4</v>
      </c>
      <c r="AA76" s="219">
        <v>5</v>
      </c>
      <c r="AB76" s="219">
        <v>6</v>
      </c>
      <c r="AC76" s="219">
        <v>7</v>
      </c>
      <c r="AD76" s="219">
        <v>8</v>
      </c>
      <c r="AE76" s="219">
        <v>9</v>
      </c>
      <c r="AF76" s="219">
        <v>10</v>
      </c>
      <c r="AG76" s="219">
        <v>11</v>
      </c>
      <c r="AH76" s="219">
        <v>12</v>
      </c>
      <c r="AI76" s="219">
        <v>13</v>
      </c>
      <c r="AJ76" s="219">
        <v>14</v>
      </c>
      <c r="AK76" s="219">
        <v>15</v>
      </c>
      <c r="AL76" s="219">
        <v>16</v>
      </c>
      <c r="AM76" s="219">
        <v>17</v>
      </c>
      <c r="AN76" s="219">
        <v>18</v>
      </c>
      <c r="AO76" s="219">
        <v>19</v>
      </c>
      <c r="AP76" s="219">
        <v>20</v>
      </c>
      <c r="AQ76" s="219">
        <v>21</v>
      </c>
      <c r="AR76" s="219">
        <v>22</v>
      </c>
      <c r="AS76" s="219">
        <v>23</v>
      </c>
      <c r="AT76" s="219">
        <v>24</v>
      </c>
      <c r="AU76" s="219">
        <v>25</v>
      </c>
      <c r="AV76" s="219">
        <v>26</v>
      </c>
      <c r="AW76" s="219">
        <v>27</v>
      </c>
      <c r="AX76" s="219">
        <v>28</v>
      </c>
      <c r="AY76" s="219">
        <v>29</v>
      </c>
      <c r="AZ76" s="219">
        <v>30</v>
      </c>
      <c r="BA76" s="219">
        <v>31</v>
      </c>
      <c r="BB76" s="219">
        <v>32</v>
      </c>
      <c r="BC76" s="219">
        <v>33</v>
      </c>
      <c r="BD76" s="219">
        <v>34</v>
      </c>
      <c r="BE76" s="219">
        <v>35</v>
      </c>
      <c r="BF76" s="361"/>
    </row>
    <row r="77" spans="1:58" s="222" customFormat="1" ht="13.5" thickBot="1">
      <c r="A77" s="358"/>
      <c r="B77" s="358"/>
      <c r="C77" s="358"/>
      <c r="D77" s="358"/>
      <c r="E77" s="339" t="s">
        <v>123</v>
      </c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  <c r="AZ77" s="339"/>
      <c r="BA77" s="339"/>
      <c r="BB77" s="339"/>
      <c r="BC77" s="339"/>
      <c r="BD77" s="339"/>
      <c r="BE77" s="339"/>
      <c r="BF77" s="361"/>
    </row>
    <row r="78" spans="1:58" s="222" customFormat="1" ht="18.75" customHeight="1" thickBot="1">
      <c r="A78" s="358"/>
      <c r="B78" s="358"/>
      <c r="C78" s="358"/>
      <c r="D78" s="358"/>
      <c r="E78" s="219">
        <v>1</v>
      </c>
      <c r="F78" s="219">
        <v>2</v>
      </c>
      <c r="G78" s="219">
        <v>3</v>
      </c>
      <c r="H78" s="219">
        <v>4</v>
      </c>
      <c r="I78" s="219">
        <v>5</v>
      </c>
      <c r="J78" s="219">
        <v>6</v>
      </c>
      <c r="K78" s="219">
        <v>7</v>
      </c>
      <c r="L78" s="219">
        <v>8</v>
      </c>
      <c r="M78" s="219">
        <v>9</v>
      </c>
      <c r="N78" s="219">
        <v>10</v>
      </c>
      <c r="O78" s="219">
        <v>11</v>
      </c>
      <c r="P78" s="219">
        <v>12</v>
      </c>
      <c r="Q78" s="219">
        <v>13</v>
      </c>
      <c r="R78" s="219">
        <v>14</v>
      </c>
      <c r="S78" s="219">
        <v>15</v>
      </c>
      <c r="T78" s="219">
        <v>16</v>
      </c>
      <c r="U78" s="219">
        <v>17</v>
      </c>
      <c r="V78" s="219">
        <v>18</v>
      </c>
      <c r="W78" s="219">
        <v>19</v>
      </c>
      <c r="X78" s="219">
        <v>20</v>
      </c>
      <c r="Y78" s="219">
        <v>21</v>
      </c>
      <c r="Z78" s="219">
        <v>22</v>
      </c>
      <c r="AA78" s="219">
        <v>23</v>
      </c>
      <c r="AB78" s="219">
        <v>24</v>
      </c>
      <c r="AC78" s="219">
        <v>25</v>
      </c>
      <c r="AD78" s="219">
        <v>26</v>
      </c>
      <c r="AE78" s="219">
        <v>27</v>
      </c>
      <c r="AF78" s="219">
        <v>28</v>
      </c>
      <c r="AG78" s="219">
        <v>29</v>
      </c>
      <c r="AH78" s="219">
        <v>30</v>
      </c>
      <c r="AI78" s="219">
        <v>31</v>
      </c>
      <c r="AJ78" s="219">
        <v>32</v>
      </c>
      <c r="AK78" s="219">
        <v>33</v>
      </c>
      <c r="AL78" s="219">
        <v>34</v>
      </c>
      <c r="AM78" s="219">
        <v>35</v>
      </c>
      <c r="AN78" s="219">
        <v>36</v>
      </c>
      <c r="AO78" s="219">
        <v>37</v>
      </c>
      <c r="AP78" s="219">
        <v>0.38</v>
      </c>
      <c r="AQ78" s="219">
        <v>39</v>
      </c>
      <c r="AR78" s="219">
        <v>40</v>
      </c>
      <c r="AS78" s="219">
        <v>41</v>
      </c>
      <c r="AT78" s="219">
        <v>42</v>
      </c>
      <c r="AU78" s="219">
        <v>43</v>
      </c>
      <c r="AV78" s="219">
        <v>44</v>
      </c>
      <c r="AW78" s="219">
        <v>45</v>
      </c>
      <c r="AX78" s="219">
        <v>46</v>
      </c>
      <c r="AY78" s="219">
        <v>47</v>
      </c>
      <c r="AZ78" s="219">
        <v>48</v>
      </c>
      <c r="BA78" s="219">
        <v>49</v>
      </c>
      <c r="BB78" s="219">
        <v>50</v>
      </c>
      <c r="BC78" s="219">
        <v>51</v>
      </c>
      <c r="BD78" s="219">
        <v>52</v>
      </c>
      <c r="BE78" s="219">
        <v>53</v>
      </c>
      <c r="BF78" s="361"/>
    </row>
    <row r="79" spans="1:58" s="222" customFormat="1" ht="27" customHeight="1">
      <c r="A79" s="354" t="s">
        <v>146</v>
      </c>
      <c r="B79" s="223" t="s">
        <v>124</v>
      </c>
      <c r="C79" s="223" t="s">
        <v>14</v>
      </c>
      <c r="D79" s="220" t="s">
        <v>125</v>
      </c>
      <c r="E79" s="220">
        <f>E81+E101</f>
        <v>22</v>
      </c>
      <c r="F79" s="220">
        <f aca="true" t="shared" si="20" ref="F79:BE79">F81+F101</f>
        <v>23</v>
      </c>
      <c r="G79" s="220">
        <f t="shared" si="20"/>
        <v>22</v>
      </c>
      <c r="H79" s="220">
        <f t="shared" si="20"/>
        <v>23</v>
      </c>
      <c r="I79" s="220">
        <f t="shared" si="20"/>
        <v>22</v>
      </c>
      <c r="J79" s="220">
        <f t="shared" si="20"/>
        <v>23</v>
      </c>
      <c r="K79" s="220">
        <f t="shared" si="20"/>
        <v>22</v>
      </c>
      <c r="L79" s="220">
        <f t="shared" si="20"/>
        <v>23</v>
      </c>
      <c r="M79" s="220">
        <f t="shared" si="20"/>
        <v>22</v>
      </c>
      <c r="N79" s="220">
        <f t="shared" si="20"/>
        <v>23</v>
      </c>
      <c r="O79" s="220">
        <f t="shared" si="20"/>
        <v>23</v>
      </c>
      <c r="P79" s="220">
        <f t="shared" si="20"/>
        <v>23</v>
      </c>
      <c r="Q79" s="220">
        <f t="shared" si="20"/>
        <v>23</v>
      </c>
      <c r="R79" s="220">
        <f t="shared" si="20"/>
        <v>22</v>
      </c>
      <c r="S79" s="220">
        <f t="shared" si="20"/>
        <v>22</v>
      </c>
      <c r="T79" s="220">
        <f t="shared" si="20"/>
        <v>22</v>
      </c>
      <c r="U79" s="220">
        <f t="shared" si="20"/>
        <v>0</v>
      </c>
      <c r="V79" s="220">
        <f t="shared" si="20"/>
        <v>0</v>
      </c>
      <c r="W79" s="220">
        <f t="shared" si="20"/>
        <v>0</v>
      </c>
      <c r="X79" s="220">
        <f t="shared" si="20"/>
        <v>0</v>
      </c>
      <c r="Y79" s="220">
        <f t="shared" si="20"/>
        <v>25</v>
      </c>
      <c r="Z79" s="220">
        <f t="shared" si="20"/>
        <v>25</v>
      </c>
      <c r="AA79" s="220">
        <f t="shared" si="20"/>
        <v>25</v>
      </c>
      <c r="AB79" s="220">
        <f t="shared" si="20"/>
        <v>25</v>
      </c>
      <c r="AC79" s="220">
        <f>AC81+AC101</f>
        <v>0</v>
      </c>
      <c r="AD79" s="220">
        <f>AD81+AD101</f>
        <v>0</v>
      </c>
      <c r="AE79" s="220">
        <f t="shared" si="20"/>
        <v>24</v>
      </c>
      <c r="AF79" s="220">
        <f t="shared" si="20"/>
        <v>25</v>
      </c>
      <c r="AG79" s="220">
        <f t="shared" si="20"/>
        <v>23</v>
      </c>
      <c r="AH79" s="220">
        <f t="shared" si="20"/>
        <v>24</v>
      </c>
      <c r="AI79" s="220">
        <f t="shared" si="20"/>
        <v>24</v>
      </c>
      <c r="AJ79" s="220">
        <f>AJ81+AJ101</f>
        <v>24</v>
      </c>
      <c r="AK79" s="220">
        <f t="shared" si="20"/>
        <v>25</v>
      </c>
      <c r="AL79" s="220">
        <f t="shared" si="20"/>
        <v>25</v>
      </c>
      <c r="AM79" s="220">
        <f>AM81+AM101</f>
        <v>24</v>
      </c>
      <c r="AN79" s="220">
        <f>AN81+AN101</f>
        <v>0</v>
      </c>
      <c r="AO79" s="220">
        <f t="shared" si="20"/>
        <v>0</v>
      </c>
      <c r="AP79" s="220">
        <f t="shared" si="20"/>
        <v>0</v>
      </c>
      <c r="AQ79" s="277">
        <f>AQ81+AQ101</f>
        <v>0</v>
      </c>
      <c r="AR79" s="277">
        <f>AR81+AR101</f>
        <v>0</v>
      </c>
      <c r="AS79" s="277">
        <f>AS81+AS101</f>
        <v>0</v>
      </c>
      <c r="AT79" s="220">
        <f t="shared" si="20"/>
        <v>0</v>
      </c>
      <c r="AU79" s="220">
        <v>35</v>
      </c>
      <c r="AV79" s="220">
        <f t="shared" si="20"/>
        <v>0</v>
      </c>
      <c r="AW79" s="220">
        <f t="shared" si="20"/>
        <v>0</v>
      </c>
      <c r="AX79" s="220">
        <f t="shared" si="20"/>
        <v>0</v>
      </c>
      <c r="AY79" s="220">
        <f t="shared" si="20"/>
        <v>0</v>
      </c>
      <c r="AZ79" s="220">
        <f t="shared" si="20"/>
        <v>0</v>
      </c>
      <c r="BA79" s="220">
        <f t="shared" si="20"/>
        <v>0</v>
      </c>
      <c r="BB79" s="220">
        <f t="shared" si="20"/>
        <v>0</v>
      </c>
      <c r="BC79" s="220">
        <f t="shared" si="20"/>
        <v>0</v>
      </c>
      <c r="BD79" s="220">
        <f t="shared" si="20"/>
        <v>0</v>
      </c>
      <c r="BE79" s="220">
        <f t="shared" si="20"/>
        <v>0</v>
      </c>
      <c r="BF79" s="221">
        <f aca="true" t="shared" si="21" ref="BF79:BF84">SUM(E79:BE79)</f>
        <v>713</v>
      </c>
    </row>
    <row r="80" spans="1:58" s="222" customFormat="1" ht="21.75" customHeight="1">
      <c r="A80" s="355"/>
      <c r="B80" s="223"/>
      <c r="C80" s="223"/>
      <c r="D80" s="220" t="s">
        <v>126</v>
      </c>
      <c r="E80" s="220">
        <f aca="true" t="shared" si="22" ref="E80:BE80">E82+E102</f>
        <v>11</v>
      </c>
      <c r="F80" s="220">
        <f t="shared" si="22"/>
        <v>11</v>
      </c>
      <c r="G80" s="220">
        <f t="shared" si="22"/>
        <v>12</v>
      </c>
      <c r="H80" s="220">
        <f t="shared" si="22"/>
        <v>11</v>
      </c>
      <c r="I80" s="220">
        <f t="shared" si="22"/>
        <v>12</v>
      </c>
      <c r="J80" s="220">
        <f t="shared" si="22"/>
        <v>11</v>
      </c>
      <c r="K80" s="220">
        <f t="shared" si="22"/>
        <v>13</v>
      </c>
      <c r="L80" s="220">
        <f t="shared" si="22"/>
        <v>13</v>
      </c>
      <c r="M80" s="220">
        <f t="shared" si="22"/>
        <v>12</v>
      </c>
      <c r="N80" s="220">
        <f t="shared" si="22"/>
        <v>11</v>
      </c>
      <c r="O80" s="220">
        <f t="shared" si="22"/>
        <v>12</v>
      </c>
      <c r="P80" s="220">
        <f t="shared" si="22"/>
        <v>12</v>
      </c>
      <c r="Q80" s="220">
        <f t="shared" si="22"/>
        <v>11</v>
      </c>
      <c r="R80" s="220">
        <f t="shared" si="22"/>
        <v>11</v>
      </c>
      <c r="S80" s="220">
        <f t="shared" si="22"/>
        <v>11</v>
      </c>
      <c r="T80" s="220">
        <f t="shared" si="22"/>
        <v>9</v>
      </c>
      <c r="U80" s="220">
        <f t="shared" si="22"/>
        <v>0</v>
      </c>
      <c r="V80" s="220">
        <f t="shared" si="22"/>
        <v>0</v>
      </c>
      <c r="W80" s="220">
        <f t="shared" si="22"/>
        <v>0</v>
      </c>
      <c r="X80" s="220">
        <f t="shared" si="22"/>
        <v>0</v>
      </c>
      <c r="Y80" s="220">
        <f t="shared" si="22"/>
        <v>11</v>
      </c>
      <c r="Z80" s="220">
        <f t="shared" si="22"/>
        <v>12</v>
      </c>
      <c r="AA80" s="220">
        <f t="shared" si="22"/>
        <v>12</v>
      </c>
      <c r="AB80" s="220">
        <f t="shared" si="22"/>
        <v>12</v>
      </c>
      <c r="AC80" s="220">
        <f>AC82+AC102</f>
        <v>0</v>
      </c>
      <c r="AD80" s="220">
        <f>AD82+AD102</f>
        <v>0</v>
      </c>
      <c r="AE80" s="220">
        <f t="shared" si="22"/>
        <v>12</v>
      </c>
      <c r="AF80" s="220">
        <f t="shared" si="22"/>
        <v>12</v>
      </c>
      <c r="AG80" s="220">
        <f t="shared" si="22"/>
        <v>11</v>
      </c>
      <c r="AH80" s="220">
        <f t="shared" si="22"/>
        <v>13</v>
      </c>
      <c r="AI80" s="220">
        <f t="shared" si="22"/>
        <v>11</v>
      </c>
      <c r="AJ80" s="220">
        <f t="shared" si="22"/>
        <v>13</v>
      </c>
      <c r="AK80" s="220">
        <f t="shared" si="22"/>
        <v>12</v>
      </c>
      <c r="AL80" s="220">
        <f t="shared" si="22"/>
        <v>12</v>
      </c>
      <c r="AM80" s="220">
        <f>AM82+AM102</f>
        <v>13</v>
      </c>
      <c r="AN80" s="220">
        <f>AN82+AN102</f>
        <v>0</v>
      </c>
      <c r="AO80" s="220">
        <f t="shared" si="22"/>
        <v>0</v>
      </c>
      <c r="AP80" s="220">
        <f t="shared" si="22"/>
        <v>0</v>
      </c>
      <c r="AQ80" s="277">
        <v>0</v>
      </c>
      <c r="AR80" s="277">
        <f>AR82+AR102</f>
        <v>0</v>
      </c>
      <c r="AS80" s="277">
        <f>AS82+AS102</f>
        <v>0</v>
      </c>
      <c r="AT80" s="220">
        <f t="shared" si="22"/>
        <v>0</v>
      </c>
      <c r="AU80" s="220">
        <v>17</v>
      </c>
      <c r="AV80" s="220">
        <f t="shared" si="22"/>
        <v>0</v>
      </c>
      <c r="AW80" s="220">
        <f t="shared" si="22"/>
        <v>0</v>
      </c>
      <c r="AX80" s="220">
        <f t="shared" si="22"/>
        <v>0</v>
      </c>
      <c r="AY80" s="220">
        <f t="shared" si="22"/>
        <v>0</v>
      </c>
      <c r="AZ80" s="220">
        <f t="shared" si="22"/>
        <v>0</v>
      </c>
      <c r="BA80" s="220">
        <f t="shared" si="22"/>
        <v>0</v>
      </c>
      <c r="BB80" s="220">
        <f t="shared" si="22"/>
        <v>0</v>
      </c>
      <c r="BC80" s="220">
        <f t="shared" si="22"/>
        <v>0</v>
      </c>
      <c r="BD80" s="220">
        <f t="shared" si="22"/>
        <v>0</v>
      </c>
      <c r="BE80" s="220">
        <f t="shared" si="22"/>
        <v>0</v>
      </c>
      <c r="BF80" s="221">
        <f t="shared" si="21"/>
        <v>356</v>
      </c>
    </row>
    <row r="81" spans="1:58" s="222" customFormat="1" ht="29.25" customHeight="1">
      <c r="A81" s="355"/>
      <c r="B81" s="225" t="s">
        <v>15</v>
      </c>
      <c r="C81" s="225" t="s">
        <v>16</v>
      </c>
      <c r="D81" s="220" t="s">
        <v>125</v>
      </c>
      <c r="E81" s="220">
        <f>E83+E85+E87+E89+E91+E93+E95+E97+E99+E109</f>
        <v>12</v>
      </c>
      <c r="F81" s="282">
        <f aca="true" t="shared" si="23" ref="F81:BF81">F83+F85+F87+F89+F91+F93+F95+F97+F99+F109</f>
        <v>12</v>
      </c>
      <c r="G81" s="282">
        <f t="shared" si="23"/>
        <v>12</v>
      </c>
      <c r="H81" s="282">
        <f t="shared" si="23"/>
        <v>12</v>
      </c>
      <c r="I81" s="282">
        <f t="shared" si="23"/>
        <v>12</v>
      </c>
      <c r="J81" s="282">
        <f t="shared" si="23"/>
        <v>12</v>
      </c>
      <c r="K81" s="282">
        <f t="shared" si="23"/>
        <v>12</v>
      </c>
      <c r="L81" s="282">
        <f t="shared" si="23"/>
        <v>12</v>
      </c>
      <c r="M81" s="282">
        <f t="shared" si="23"/>
        <v>12</v>
      </c>
      <c r="N81" s="282">
        <f t="shared" si="23"/>
        <v>12</v>
      </c>
      <c r="O81" s="282">
        <f t="shared" si="23"/>
        <v>12</v>
      </c>
      <c r="P81" s="282">
        <f t="shared" si="23"/>
        <v>12</v>
      </c>
      <c r="Q81" s="282">
        <f t="shared" si="23"/>
        <v>12</v>
      </c>
      <c r="R81" s="282">
        <f t="shared" si="23"/>
        <v>11</v>
      </c>
      <c r="S81" s="282">
        <f t="shared" si="23"/>
        <v>11</v>
      </c>
      <c r="T81" s="282">
        <f t="shared" si="23"/>
        <v>11</v>
      </c>
      <c r="U81" s="282">
        <f t="shared" si="23"/>
        <v>0</v>
      </c>
      <c r="V81" s="282">
        <f t="shared" si="23"/>
        <v>0</v>
      </c>
      <c r="W81" s="282">
        <f t="shared" si="23"/>
        <v>0</v>
      </c>
      <c r="X81" s="282">
        <f t="shared" si="23"/>
        <v>0</v>
      </c>
      <c r="Y81" s="282">
        <f t="shared" si="23"/>
        <v>6</v>
      </c>
      <c r="Z81" s="282">
        <f t="shared" si="23"/>
        <v>6</v>
      </c>
      <c r="AA81" s="282">
        <f t="shared" si="23"/>
        <v>6</v>
      </c>
      <c r="AB81" s="282">
        <f t="shared" si="23"/>
        <v>6</v>
      </c>
      <c r="AC81" s="282">
        <f t="shared" si="23"/>
        <v>0</v>
      </c>
      <c r="AD81" s="282">
        <f t="shared" si="23"/>
        <v>0</v>
      </c>
      <c r="AE81" s="282">
        <f t="shared" si="23"/>
        <v>6</v>
      </c>
      <c r="AF81" s="282">
        <f t="shared" si="23"/>
        <v>7</v>
      </c>
      <c r="AG81" s="282">
        <f t="shared" si="23"/>
        <v>5</v>
      </c>
      <c r="AH81" s="282">
        <f t="shared" si="23"/>
        <v>6</v>
      </c>
      <c r="AI81" s="282">
        <f t="shared" si="23"/>
        <v>6</v>
      </c>
      <c r="AJ81" s="282">
        <f t="shared" si="23"/>
        <v>5</v>
      </c>
      <c r="AK81" s="282">
        <f t="shared" si="23"/>
        <v>7</v>
      </c>
      <c r="AL81" s="282">
        <f t="shared" si="23"/>
        <v>6</v>
      </c>
      <c r="AM81" s="282">
        <f t="shared" si="23"/>
        <v>6</v>
      </c>
      <c r="AN81" s="282">
        <f>AN83+AN85+AN87+AN89+AN91+AN93+AN95+AN97+AN99+AN109</f>
        <v>0</v>
      </c>
      <c r="AO81" s="282">
        <f>AO83+AO85+AO87+AO89+AO91+AO93+AO95+AO97+AO99+AO109</f>
        <v>0</v>
      </c>
      <c r="AP81" s="282">
        <f>AP83+AP85+AP87+AP89+AP91+AP93+AP95+AP97+AP99+AP109</f>
        <v>0</v>
      </c>
      <c r="AQ81" s="282">
        <f>AQ83+AQ85+AQ87+AQ89+AQ91+AQ93+AQ95+AQ97+AQ99+AQ109</f>
        <v>0</v>
      </c>
      <c r="AR81" s="282">
        <f>AR83+AR85+AR87+AR89+AR91+AR93+AR95+AR97+AR99+AR109</f>
        <v>0</v>
      </c>
      <c r="AS81" s="282">
        <f t="shared" si="23"/>
        <v>0</v>
      </c>
      <c r="AT81" s="282">
        <f t="shared" si="23"/>
        <v>0</v>
      </c>
      <c r="AU81" s="282">
        <f t="shared" si="23"/>
        <v>0</v>
      </c>
      <c r="AV81" s="282">
        <f t="shared" si="23"/>
        <v>0</v>
      </c>
      <c r="AW81" s="282">
        <f t="shared" si="23"/>
        <v>0</v>
      </c>
      <c r="AX81" s="282">
        <f t="shared" si="23"/>
        <v>0</v>
      </c>
      <c r="AY81" s="282">
        <f t="shared" si="23"/>
        <v>0</v>
      </c>
      <c r="AZ81" s="282">
        <f t="shared" si="23"/>
        <v>0</v>
      </c>
      <c r="BA81" s="282">
        <f t="shared" si="23"/>
        <v>0</v>
      </c>
      <c r="BB81" s="282">
        <f t="shared" si="23"/>
        <v>0</v>
      </c>
      <c r="BC81" s="282">
        <f t="shared" si="23"/>
        <v>0</v>
      </c>
      <c r="BD81" s="282">
        <f t="shared" si="23"/>
        <v>0</v>
      </c>
      <c r="BE81" s="282">
        <f t="shared" si="23"/>
        <v>0</v>
      </c>
      <c r="BF81" s="282">
        <f t="shared" si="23"/>
        <v>267</v>
      </c>
    </row>
    <row r="82" spans="1:58" s="222" customFormat="1" ht="27" customHeight="1">
      <c r="A82" s="355"/>
      <c r="B82" s="225"/>
      <c r="C82" s="225"/>
      <c r="D82" s="220" t="s">
        <v>126</v>
      </c>
      <c r="E82" s="282">
        <f>E84+E86+E88+E90+E92+E94+E96+E98+E100+E110</f>
        <v>6</v>
      </c>
      <c r="F82" s="282">
        <f aca="true" t="shared" si="24" ref="F82:BF82">F84+F86+F88+F90+F92+F94+F96+F98+F100+F110</f>
        <v>5</v>
      </c>
      <c r="G82" s="282">
        <f t="shared" si="24"/>
        <v>7</v>
      </c>
      <c r="H82" s="282">
        <f t="shared" si="24"/>
        <v>5</v>
      </c>
      <c r="I82" s="282">
        <f t="shared" si="24"/>
        <v>7</v>
      </c>
      <c r="J82" s="282">
        <f t="shared" si="24"/>
        <v>5</v>
      </c>
      <c r="K82" s="282">
        <f t="shared" si="24"/>
        <v>7</v>
      </c>
      <c r="L82" s="282">
        <f t="shared" si="24"/>
        <v>6</v>
      </c>
      <c r="M82" s="282">
        <f t="shared" si="24"/>
        <v>7</v>
      </c>
      <c r="N82" s="282">
        <f t="shared" si="24"/>
        <v>6</v>
      </c>
      <c r="O82" s="282">
        <f t="shared" si="24"/>
        <v>7</v>
      </c>
      <c r="P82" s="282">
        <f t="shared" si="24"/>
        <v>6</v>
      </c>
      <c r="Q82" s="282">
        <f t="shared" si="24"/>
        <v>6</v>
      </c>
      <c r="R82" s="282">
        <f t="shared" si="24"/>
        <v>5</v>
      </c>
      <c r="S82" s="282">
        <f t="shared" si="24"/>
        <v>5</v>
      </c>
      <c r="T82" s="282">
        <f t="shared" si="24"/>
        <v>5</v>
      </c>
      <c r="U82" s="282">
        <f t="shared" si="24"/>
        <v>0</v>
      </c>
      <c r="V82" s="282">
        <f t="shared" si="24"/>
        <v>0</v>
      </c>
      <c r="W82" s="282">
        <f t="shared" si="24"/>
        <v>0</v>
      </c>
      <c r="X82" s="282">
        <f t="shared" si="24"/>
        <v>0</v>
      </c>
      <c r="Y82" s="282">
        <f t="shared" si="24"/>
        <v>3</v>
      </c>
      <c r="Z82" s="282">
        <f t="shared" si="24"/>
        <v>3</v>
      </c>
      <c r="AA82" s="282">
        <f t="shared" si="24"/>
        <v>3</v>
      </c>
      <c r="AB82" s="282">
        <f t="shared" si="24"/>
        <v>3</v>
      </c>
      <c r="AC82" s="282">
        <f t="shared" si="24"/>
        <v>0</v>
      </c>
      <c r="AD82" s="282">
        <f t="shared" si="24"/>
        <v>0</v>
      </c>
      <c r="AE82" s="282">
        <f t="shared" si="24"/>
        <v>3</v>
      </c>
      <c r="AF82" s="282">
        <f t="shared" si="24"/>
        <v>3</v>
      </c>
      <c r="AG82" s="282">
        <f t="shared" si="24"/>
        <v>3</v>
      </c>
      <c r="AH82" s="282">
        <f t="shared" si="24"/>
        <v>3</v>
      </c>
      <c r="AI82" s="282">
        <f t="shared" si="24"/>
        <v>3</v>
      </c>
      <c r="AJ82" s="282">
        <f t="shared" si="24"/>
        <v>3</v>
      </c>
      <c r="AK82" s="282">
        <f t="shared" si="24"/>
        <v>3</v>
      </c>
      <c r="AL82" s="282">
        <f t="shared" si="24"/>
        <v>2</v>
      </c>
      <c r="AM82" s="282">
        <f t="shared" si="24"/>
        <v>4</v>
      </c>
      <c r="AN82" s="282">
        <f>AN84+AN86+AN88+AN90+AN92+AN94+AN96+AN98+AN100+AN110</f>
        <v>0</v>
      </c>
      <c r="AO82" s="282">
        <f>AO84+AO86+AO88+AO90+AO92+AO94+AO96+AO98+AO100+AO110</f>
        <v>0</v>
      </c>
      <c r="AP82" s="282">
        <f>AP84+AP86+AP88+AP90+AP92+AP94+AP96+AP98+AP100+AP110</f>
        <v>0</v>
      </c>
      <c r="AQ82" s="282">
        <v>0</v>
      </c>
      <c r="AR82" s="282">
        <f>AR84+AR86+AR88+AR90+AR92+AR94+AR96+AR98+AR100+AR110</f>
        <v>0</v>
      </c>
      <c r="AS82" s="282">
        <f t="shared" si="24"/>
        <v>0</v>
      </c>
      <c r="AT82" s="282">
        <f t="shared" si="24"/>
        <v>0</v>
      </c>
      <c r="AU82" s="282">
        <f t="shared" si="24"/>
        <v>0</v>
      </c>
      <c r="AV82" s="282">
        <f t="shared" si="24"/>
        <v>0</v>
      </c>
      <c r="AW82" s="282">
        <f t="shared" si="24"/>
        <v>0</v>
      </c>
      <c r="AX82" s="282">
        <f t="shared" si="24"/>
        <v>0</v>
      </c>
      <c r="AY82" s="282">
        <f t="shared" si="24"/>
        <v>0</v>
      </c>
      <c r="AZ82" s="282">
        <f t="shared" si="24"/>
        <v>0</v>
      </c>
      <c r="BA82" s="282">
        <f t="shared" si="24"/>
        <v>0</v>
      </c>
      <c r="BB82" s="282">
        <f t="shared" si="24"/>
        <v>0</v>
      </c>
      <c r="BC82" s="282">
        <f t="shared" si="24"/>
        <v>0</v>
      </c>
      <c r="BD82" s="282">
        <f t="shared" si="24"/>
        <v>0</v>
      </c>
      <c r="BE82" s="282">
        <f t="shared" si="24"/>
        <v>0</v>
      </c>
      <c r="BF82" s="282">
        <f t="shared" si="24"/>
        <v>134</v>
      </c>
    </row>
    <row r="83" spans="1:58" s="222" customFormat="1" ht="19.5" customHeight="1">
      <c r="A83" s="355"/>
      <c r="B83" s="223" t="s">
        <v>127</v>
      </c>
      <c r="C83" s="223" t="str">
        <f>C13</f>
        <v>Русский язык</v>
      </c>
      <c r="D83" s="220" t="s">
        <v>125</v>
      </c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>
        <v>0</v>
      </c>
      <c r="X83" s="220">
        <v>0</v>
      </c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>
        <v>0</v>
      </c>
      <c r="AX83" s="220">
        <v>0</v>
      </c>
      <c r="AY83" s="220">
        <v>0</v>
      </c>
      <c r="AZ83" s="220">
        <v>0</v>
      </c>
      <c r="BA83" s="220">
        <v>0</v>
      </c>
      <c r="BB83" s="220">
        <v>0</v>
      </c>
      <c r="BC83" s="220">
        <v>0</v>
      </c>
      <c r="BD83" s="220">
        <v>0</v>
      </c>
      <c r="BE83" s="220">
        <v>0</v>
      </c>
      <c r="BF83" s="221">
        <f t="shared" si="21"/>
        <v>0</v>
      </c>
    </row>
    <row r="84" spans="1:58" s="237" customFormat="1" ht="19.5" customHeight="1">
      <c r="A84" s="355"/>
      <c r="D84" s="221" t="s">
        <v>126</v>
      </c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>
        <v>0</v>
      </c>
      <c r="X84" s="221">
        <v>0</v>
      </c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0"/>
      <c r="AP84" s="221"/>
      <c r="AQ84" s="221"/>
      <c r="AR84" s="221"/>
      <c r="AS84" s="221"/>
      <c r="AT84" s="221"/>
      <c r="AU84" s="221"/>
      <c r="AV84" s="221"/>
      <c r="AW84" s="220">
        <v>0</v>
      </c>
      <c r="AX84" s="220">
        <v>0</v>
      </c>
      <c r="AY84" s="221">
        <v>0</v>
      </c>
      <c r="AZ84" s="221">
        <v>0</v>
      </c>
      <c r="BA84" s="221">
        <v>0</v>
      </c>
      <c r="BB84" s="221">
        <v>0</v>
      </c>
      <c r="BC84" s="221">
        <v>0</v>
      </c>
      <c r="BD84" s="221">
        <v>0</v>
      </c>
      <c r="BE84" s="221">
        <v>0</v>
      </c>
      <c r="BF84" s="221">
        <f t="shared" si="21"/>
        <v>0</v>
      </c>
    </row>
    <row r="85" spans="1:58" s="222" customFormat="1" ht="19.5" customHeight="1">
      <c r="A85" s="355"/>
      <c r="B85" s="223" t="s">
        <v>128</v>
      </c>
      <c r="C85" s="223" t="str">
        <f>C15</f>
        <v>Литература</v>
      </c>
      <c r="D85" s="220" t="s">
        <v>125</v>
      </c>
      <c r="E85" s="226">
        <v>2</v>
      </c>
      <c r="F85" s="226">
        <v>2</v>
      </c>
      <c r="G85" s="226">
        <v>2</v>
      </c>
      <c r="H85" s="226">
        <v>2</v>
      </c>
      <c r="I85" s="226">
        <v>2</v>
      </c>
      <c r="J85" s="226">
        <v>2</v>
      </c>
      <c r="K85" s="226">
        <v>2</v>
      </c>
      <c r="L85" s="226">
        <v>2</v>
      </c>
      <c r="M85" s="226">
        <v>2</v>
      </c>
      <c r="N85" s="226">
        <v>2</v>
      </c>
      <c r="O85" s="226">
        <v>2</v>
      </c>
      <c r="P85" s="226">
        <v>2</v>
      </c>
      <c r="Q85" s="226">
        <v>2</v>
      </c>
      <c r="R85" s="226">
        <v>2</v>
      </c>
      <c r="S85" s="226">
        <v>2</v>
      </c>
      <c r="T85" s="226">
        <v>2</v>
      </c>
      <c r="U85" s="226"/>
      <c r="V85" s="221"/>
      <c r="W85" s="226">
        <v>0</v>
      </c>
      <c r="X85" s="226">
        <v>0</v>
      </c>
      <c r="Y85" s="226">
        <v>2</v>
      </c>
      <c r="Z85" s="226">
        <v>2</v>
      </c>
      <c r="AA85" s="226">
        <v>2</v>
      </c>
      <c r="AB85" s="226">
        <v>2</v>
      </c>
      <c r="AE85" s="226">
        <v>2</v>
      </c>
      <c r="AF85" s="226">
        <v>3</v>
      </c>
      <c r="AG85" s="226">
        <v>2</v>
      </c>
      <c r="AH85" s="226">
        <v>2</v>
      </c>
      <c r="AI85" s="226">
        <v>2</v>
      </c>
      <c r="AJ85" s="226">
        <v>1</v>
      </c>
      <c r="AK85" s="226">
        <v>3</v>
      </c>
      <c r="AL85" s="226">
        <v>3</v>
      </c>
      <c r="AM85" s="226">
        <v>2</v>
      </c>
      <c r="AN85" s="226"/>
      <c r="AO85" s="220"/>
      <c r="AP85" s="226"/>
      <c r="AQ85" s="226"/>
      <c r="AR85" s="226"/>
      <c r="AS85" s="226"/>
      <c r="AT85" s="226"/>
      <c r="AU85" s="226"/>
      <c r="AV85" s="221"/>
      <c r="AW85" s="220">
        <v>0</v>
      </c>
      <c r="AX85" s="220">
        <v>0</v>
      </c>
      <c r="AY85" s="220">
        <v>0</v>
      </c>
      <c r="AZ85" s="220">
        <v>0</v>
      </c>
      <c r="BA85" s="220">
        <v>0</v>
      </c>
      <c r="BB85" s="220">
        <v>0</v>
      </c>
      <c r="BC85" s="220">
        <v>0</v>
      </c>
      <c r="BD85" s="220">
        <v>0</v>
      </c>
      <c r="BE85" s="220">
        <v>0</v>
      </c>
      <c r="BF85" s="221">
        <f>SUM(E85:BE85)</f>
        <v>60</v>
      </c>
    </row>
    <row r="86" spans="1:58" s="237" customFormat="1" ht="19.5" customHeight="1">
      <c r="A86" s="355"/>
      <c r="C86" s="223">
        <f aca="true" t="shared" si="25" ref="C86:C99">C16</f>
        <v>0</v>
      </c>
      <c r="D86" s="221" t="s">
        <v>126</v>
      </c>
      <c r="E86" s="227">
        <v>1</v>
      </c>
      <c r="F86" s="227">
        <v>1</v>
      </c>
      <c r="G86" s="227">
        <v>1</v>
      </c>
      <c r="H86" s="227">
        <v>1</v>
      </c>
      <c r="I86" s="227">
        <v>1</v>
      </c>
      <c r="J86" s="227">
        <v>1</v>
      </c>
      <c r="K86" s="227">
        <v>1</v>
      </c>
      <c r="L86" s="227">
        <v>1</v>
      </c>
      <c r="M86" s="227">
        <v>1</v>
      </c>
      <c r="N86" s="227">
        <v>1</v>
      </c>
      <c r="O86" s="227">
        <v>1</v>
      </c>
      <c r="P86" s="227">
        <v>1</v>
      </c>
      <c r="Q86" s="227">
        <v>1</v>
      </c>
      <c r="R86" s="227">
        <v>1</v>
      </c>
      <c r="S86" s="227">
        <v>1</v>
      </c>
      <c r="T86" s="227">
        <v>1</v>
      </c>
      <c r="U86" s="226"/>
      <c r="V86" s="221"/>
      <c r="W86" s="227">
        <v>0</v>
      </c>
      <c r="X86" s="227">
        <v>0</v>
      </c>
      <c r="Y86" s="227">
        <v>1</v>
      </c>
      <c r="Z86" s="227">
        <v>1</v>
      </c>
      <c r="AA86" s="227">
        <v>1</v>
      </c>
      <c r="AB86" s="227">
        <v>1</v>
      </c>
      <c r="AE86" s="227">
        <v>1</v>
      </c>
      <c r="AF86" s="227">
        <v>1</v>
      </c>
      <c r="AG86" s="227">
        <v>1</v>
      </c>
      <c r="AH86" s="227">
        <v>1</v>
      </c>
      <c r="AI86" s="227">
        <v>1</v>
      </c>
      <c r="AJ86" s="227">
        <v>1</v>
      </c>
      <c r="AK86" s="227">
        <v>1</v>
      </c>
      <c r="AL86" s="227">
        <v>1</v>
      </c>
      <c r="AM86" s="227">
        <v>2</v>
      </c>
      <c r="AN86" s="227"/>
      <c r="AO86" s="220"/>
      <c r="AP86" s="227"/>
      <c r="AQ86" s="227"/>
      <c r="AR86" s="227"/>
      <c r="AS86" s="227"/>
      <c r="AT86" s="227"/>
      <c r="AU86" s="227"/>
      <c r="AV86" s="221"/>
      <c r="AW86" s="221">
        <v>0</v>
      </c>
      <c r="AX86" s="221">
        <v>0</v>
      </c>
      <c r="AY86" s="221">
        <v>0</v>
      </c>
      <c r="AZ86" s="221">
        <v>0</v>
      </c>
      <c r="BA86" s="221">
        <v>0</v>
      </c>
      <c r="BB86" s="221">
        <v>0</v>
      </c>
      <c r="BC86" s="221">
        <v>0</v>
      </c>
      <c r="BD86" s="221">
        <v>0</v>
      </c>
      <c r="BE86" s="221">
        <v>0</v>
      </c>
      <c r="BF86" s="221">
        <f aca="true" t="shared" si="26" ref="BF86:BF107">SUM(E86:BE86)</f>
        <v>30</v>
      </c>
    </row>
    <row r="87" spans="1:58" s="222" customFormat="1" ht="19.5" customHeight="1">
      <c r="A87" s="355"/>
      <c r="B87" s="223" t="s">
        <v>129</v>
      </c>
      <c r="C87" s="223" t="str">
        <f t="shared" si="25"/>
        <v>Иностранный язык</v>
      </c>
      <c r="D87" s="220" t="s">
        <v>125</v>
      </c>
      <c r="E87" s="226">
        <v>2</v>
      </c>
      <c r="F87" s="226">
        <v>2</v>
      </c>
      <c r="G87" s="226">
        <v>2</v>
      </c>
      <c r="H87" s="226">
        <v>2</v>
      </c>
      <c r="I87" s="226">
        <v>2</v>
      </c>
      <c r="J87" s="226">
        <v>2</v>
      </c>
      <c r="K87" s="226">
        <v>2</v>
      </c>
      <c r="L87" s="226">
        <v>2</v>
      </c>
      <c r="M87" s="226">
        <v>2</v>
      </c>
      <c r="N87" s="226">
        <v>2</v>
      </c>
      <c r="O87" s="226">
        <v>2</v>
      </c>
      <c r="P87" s="226">
        <v>2</v>
      </c>
      <c r="Q87" s="226">
        <v>2</v>
      </c>
      <c r="R87" s="226">
        <v>2</v>
      </c>
      <c r="S87" s="226">
        <v>2</v>
      </c>
      <c r="T87" s="226">
        <v>2</v>
      </c>
      <c r="U87" s="226"/>
      <c r="V87" s="221"/>
      <c r="W87" s="226">
        <v>0</v>
      </c>
      <c r="X87" s="226">
        <v>0</v>
      </c>
      <c r="Y87" s="226">
        <v>2</v>
      </c>
      <c r="Z87" s="226">
        <v>2</v>
      </c>
      <c r="AA87" s="226">
        <v>2</v>
      </c>
      <c r="AB87" s="226">
        <v>2</v>
      </c>
      <c r="AE87" s="226">
        <v>2</v>
      </c>
      <c r="AF87" s="226">
        <v>2</v>
      </c>
      <c r="AG87" s="226">
        <v>2</v>
      </c>
      <c r="AH87" s="226">
        <v>2</v>
      </c>
      <c r="AI87" s="226">
        <v>2</v>
      </c>
      <c r="AJ87" s="226">
        <v>2</v>
      </c>
      <c r="AK87" s="226">
        <v>2</v>
      </c>
      <c r="AL87" s="226">
        <v>1</v>
      </c>
      <c r="AM87" s="226">
        <v>2</v>
      </c>
      <c r="AN87" s="226"/>
      <c r="AO87" s="220"/>
      <c r="AP87" s="226"/>
      <c r="AQ87" s="226"/>
      <c r="AR87" s="226"/>
      <c r="AS87" s="226"/>
      <c r="AT87" s="226"/>
      <c r="AU87" s="226"/>
      <c r="AV87" s="221"/>
      <c r="AW87" s="220">
        <v>0</v>
      </c>
      <c r="AX87" s="220">
        <v>0</v>
      </c>
      <c r="AY87" s="220">
        <v>0</v>
      </c>
      <c r="AZ87" s="220">
        <v>0</v>
      </c>
      <c r="BA87" s="220">
        <v>0</v>
      </c>
      <c r="BB87" s="220">
        <v>0</v>
      </c>
      <c r="BC87" s="220">
        <v>0</v>
      </c>
      <c r="BD87" s="220">
        <v>0</v>
      </c>
      <c r="BE87" s="220">
        <v>0</v>
      </c>
      <c r="BF87" s="221">
        <f t="shared" si="26"/>
        <v>57</v>
      </c>
    </row>
    <row r="88" spans="1:58" s="237" customFormat="1" ht="19.5" customHeight="1">
      <c r="A88" s="355"/>
      <c r="C88" s="223" t="str">
        <f t="shared" si="25"/>
        <v>(английский язык)</v>
      </c>
      <c r="D88" s="221" t="s">
        <v>126</v>
      </c>
      <c r="E88" s="227">
        <v>1</v>
      </c>
      <c r="F88" s="227">
        <v>1</v>
      </c>
      <c r="G88" s="227">
        <v>1</v>
      </c>
      <c r="H88" s="227">
        <v>1</v>
      </c>
      <c r="I88" s="227">
        <v>1</v>
      </c>
      <c r="J88" s="227">
        <v>1</v>
      </c>
      <c r="K88" s="227">
        <v>1</v>
      </c>
      <c r="L88" s="227">
        <v>1</v>
      </c>
      <c r="M88" s="227">
        <v>1</v>
      </c>
      <c r="N88" s="227">
        <v>1</v>
      </c>
      <c r="O88" s="227">
        <v>1</v>
      </c>
      <c r="P88" s="227">
        <v>1</v>
      </c>
      <c r="Q88" s="227">
        <v>1</v>
      </c>
      <c r="R88" s="227">
        <v>1</v>
      </c>
      <c r="S88" s="227">
        <v>1</v>
      </c>
      <c r="T88" s="227">
        <v>1</v>
      </c>
      <c r="U88" s="226"/>
      <c r="V88" s="221"/>
      <c r="W88" s="227">
        <v>0</v>
      </c>
      <c r="X88" s="227">
        <v>0</v>
      </c>
      <c r="Y88" s="227">
        <v>1</v>
      </c>
      <c r="Z88" s="227">
        <v>1</v>
      </c>
      <c r="AA88" s="227">
        <v>1</v>
      </c>
      <c r="AB88" s="227">
        <v>1</v>
      </c>
      <c r="AE88" s="227">
        <v>1</v>
      </c>
      <c r="AF88" s="227">
        <v>1</v>
      </c>
      <c r="AG88" s="227">
        <v>1</v>
      </c>
      <c r="AH88" s="227">
        <v>1</v>
      </c>
      <c r="AI88" s="227">
        <v>1</v>
      </c>
      <c r="AJ88" s="227">
        <v>1</v>
      </c>
      <c r="AK88" s="227">
        <v>1</v>
      </c>
      <c r="AL88" s="227"/>
      <c r="AM88" s="227">
        <v>1</v>
      </c>
      <c r="AN88" s="227"/>
      <c r="AO88" s="220"/>
      <c r="AP88" s="227"/>
      <c r="AQ88" s="227"/>
      <c r="AR88" s="227"/>
      <c r="AS88" s="227"/>
      <c r="AT88" s="227"/>
      <c r="AU88" s="227"/>
      <c r="AV88" s="221"/>
      <c r="AW88" s="221">
        <v>0</v>
      </c>
      <c r="AX88" s="221">
        <v>0</v>
      </c>
      <c r="AY88" s="221">
        <v>0</v>
      </c>
      <c r="AZ88" s="221">
        <v>0</v>
      </c>
      <c r="BA88" s="221">
        <v>0</v>
      </c>
      <c r="BB88" s="221">
        <v>0</v>
      </c>
      <c r="BC88" s="221">
        <v>0</v>
      </c>
      <c r="BD88" s="221">
        <v>0</v>
      </c>
      <c r="BE88" s="221">
        <v>0</v>
      </c>
      <c r="BF88" s="221">
        <f t="shared" si="26"/>
        <v>28</v>
      </c>
    </row>
    <row r="89" spans="1:58" s="222" customFormat="1" ht="19.5" customHeight="1">
      <c r="A89" s="355"/>
      <c r="B89" s="223" t="s">
        <v>130</v>
      </c>
      <c r="C89" s="223" t="str">
        <f t="shared" si="25"/>
        <v>История</v>
      </c>
      <c r="D89" s="220" t="s">
        <v>125</v>
      </c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1"/>
      <c r="W89" s="226">
        <v>0</v>
      </c>
      <c r="X89" s="226">
        <v>0</v>
      </c>
      <c r="Y89" s="226"/>
      <c r="Z89" s="226"/>
      <c r="AA89" s="226"/>
      <c r="AB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0"/>
      <c r="AP89" s="226"/>
      <c r="AQ89" s="226"/>
      <c r="AR89" s="226"/>
      <c r="AS89" s="226"/>
      <c r="AT89" s="226"/>
      <c r="AU89" s="226"/>
      <c r="AV89" s="221"/>
      <c r="AW89" s="220">
        <v>0</v>
      </c>
      <c r="AX89" s="220">
        <v>0</v>
      </c>
      <c r="AY89" s="220">
        <v>0</v>
      </c>
      <c r="AZ89" s="220">
        <v>0</v>
      </c>
      <c r="BA89" s="220">
        <v>0</v>
      </c>
      <c r="BB89" s="220">
        <v>0</v>
      </c>
      <c r="BC89" s="220">
        <v>0</v>
      </c>
      <c r="BD89" s="220">
        <v>0</v>
      </c>
      <c r="BE89" s="220">
        <v>0</v>
      </c>
      <c r="BF89" s="221">
        <f t="shared" si="26"/>
        <v>0</v>
      </c>
    </row>
    <row r="90" spans="1:58" s="237" customFormat="1" ht="19.5" customHeight="1">
      <c r="A90" s="355"/>
      <c r="C90" s="223">
        <f t="shared" si="25"/>
        <v>0</v>
      </c>
      <c r="D90" s="221" t="s">
        <v>126</v>
      </c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6"/>
      <c r="T90" s="227"/>
      <c r="U90" s="226"/>
      <c r="V90" s="221"/>
      <c r="W90" s="227">
        <v>0</v>
      </c>
      <c r="X90" s="227">
        <v>0</v>
      </c>
      <c r="Y90" s="227"/>
      <c r="Z90" s="227"/>
      <c r="AA90" s="227"/>
      <c r="AB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0"/>
      <c r="AP90" s="227"/>
      <c r="AQ90" s="227"/>
      <c r="AR90" s="227"/>
      <c r="AS90" s="227"/>
      <c r="AT90" s="227"/>
      <c r="AU90" s="227"/>
      <c r="AV90" s="221"/>
      <c r="AW90" s="221">
        <v>0</v>
      </c>
      <c r="AX90" s="221">
        <v>0</v>
      </c>
      <c r="AY90" s="221">
        <v>0</v>
      </c>
      <c r="AZ90" s="221">
        <v>0</v>
      </c>
      <c r="BA90" s="221">
        <v>0</v>
      </c>
      <c r="BB90" s="221">
        <v>0</v>
      </c>
      <c r="BC90" s="221">
        <v>0</v>
      </c>
      <c r="BD90" s="221">
        <v>0</v>
      </c>
      <c r="BE90" s="221">
        <v>0</v>
      </c>
      <c r="BF90" s="221">
        <f t="shared" si="26"/>
        <v>0</v>
      </c>
    </row>
    <row r="91" spans="1:58" s="222" customFormat="1" ht="19.5" customHeight="1">
      <c r="A91" s="355"/>
      <c r="B91" s="223" t="s">
        <v>131</v>
      </c>
      <c r="C91" s="223" t="str">
        <f t="shared" si="25"/>
        <v>Обществознание (вкл.экономику и право)</v>
      </c>
      <c r="D91" s="220" t="s">
        <v>125</v>
      </c>
      <c r="E91" s="226">
        <v>2</v>
      </c>
      <c r="F91" s="226">
        <v>2</v>
      </c>
      <c r="G91" s="226">
        <v>2</v>
      </c>
      <c r="H91" s="226">
        <v>2</v>
      </c>
      <c r="I91" s="226">
        <v>2</v>
      </c>
      <c r="J91" s="226">
        <v>2</v>
      </c>
      <c r="K91" s="226">
        <v>2</v>
      </c>
      <c r="L91" s="226">
        <v>2</v>
      </c>
      <c r="M91" s="226">
        <v>2</v>
      </c>
      <c r="N91" s="226">
        <v>2</v>
      </c>
      <c r="O91" s="226">
        <v>2</v>
      </c>
      <c r="P91" s="226">
        <v>2</v>
      </c>
      <c r="Q91" s="226">
        <v>2</v>
      </c>
      <c r="R91" s="226">
        <v>2</v>
      </c>
      <c r="S91" s="226">
        <v>2</v>
      </c>
      <c r="T91" s="226">
        <v>2</v>
      </c>
      <c r="U91" s="226"/>
      <c r="V91" s="221"/>
      <c r="W91" s="226">
        <v>0</v>
      </c>
      <c r="X91" s="226">
        <v>0</v>
      </c>
      <c r="Y91" s="226">
        <v>2</v>
      </c>
      <c r="Z91" s="226">
        <v>2</v>
      </c>
      <c r="AA91" s="226">
        <v>2</v>
      </c>
      <c r="AB91" s="226">
        <v>2</v>
      </c>
      <c r="AE91" s="226">
        <v>2</v>
      </c>
      <c r="AF91" s="226">
        <v>2</v>
      </c>
      <c r="AG91" s="226">
        <v>1</v>
      </c>
      <c r="AH91" s="226">
        <v>2</v>
      </c>
      <c r="AI91" s="226">
        <v>2</v>
      </c>
      <c r="AJ91" s="226">
        <v>2</v>
      </c>
      <c r="AK91" s="226">
        <v>2</v>
      </c>
      <c r="AL91" s="226">
        <v>2</v>
      </c>
      <c r="AM91" s="226">
        <v>2</v>
      </c>
      <c r="AN91" s="226"/>
      <c r="AO91" s="220"/>
      <c r="AP91" s="226"/>
      <c r="AQ91" s="226"/>
      <c r="AR91" s="226"/>
      <c r="AS91" s="226"/>
      <c r="AT91" s="226"/>
      <c r="AU91" s="226"/>
      <c r="AV91" s="221"/>
      <c r="AW91" s="220">
        <v>0</v>
      </c>
      <c r="AX91" s="220">
        <v>0</v>
      </c>
      <c r="AY91" s="220">
        <v>0</v>
      </c>
      <c r="AZ91" s="220">
        <v>0</v>
      </c>
      <c r="BA91" s="220">
        <v>0</v>
      </c>
      <c r="BB91" s="220">
        <v>0</v>
      </c>
      <c r="BC91" s="220">
        <v>0</v>
      </c>
      <c r="BD91" s="220">
        <v>0</v>
      </c>
      <c r="BE91" s="220">
        <v>0</v>
      </c>
      <c r="BF91" s="221">
        <f t="shared" si="26"/>
        <v>57</v>
      </c>
    </row>
    <row r="92" spans="1:58" s="237" customFormat="1" ht="19.5" customHeight="1">
      <c r="A92" s="355"/>
      <c r="C92" s="223">
        <f t="shared" si="25"/>
        <v>0</v>
      </c>
      <c r="D92" s="221" t="s">
        <v>126</v>
      </c>
      <c r="E92" s="227">
        <v>1</v>
      </c>
      <c r="F92" s="227">
        <v>1</v>
      </c>
      <c r="G92" s="227">
        <v>1</v>
      </c>
      <c r="H92" s="227">
        <v>1</v>
      </c>
      <c r="I92" s="227">
        <v>1</v>
      </c>
      <c r="J92" s="227">
        <v>1</v>
      </c>
      <c r="K92" s="227">
        <v>1</v>
      </c>
      <c r="L92" s="227">
        <v>1</v>
      </c>
      <c r="M92" s="227">
        <v>1</v>
      </c>
      <c r="N92" s="227">
        <v>1</v>
      </c>
      <c r="O92" s="227">
        <v>1</v>
      </c>
      <c r="P92" s="227">
        <v>1</v>
      </c>
      <c r="Q92" s="227">
        <v>1</v>
      </c>
      <c r="R92" s="227">
        <v>1</v>
      </c>
      <c r="S92" s="227">
        <v>1</v>
      </c>
      <c r="T92" s="227">
        <v>1</v>
      </c>
      <c r="U92" s="226"/>
      <c r="V92" s="221"/>
      <c r="W92" s="227">
        <v>0</v>
      </c>
      <c r="X92" s="227">
        <v>0</v>
      </c>
      <c r="Y92" s="227">
        <v>1</v>
      </c>
      <c r="Z92" s="227">
        <v>1</v>
      </c>
      <c r="AA92" s="227">
        <v>1</v>
      </c>
      <c r="AB92" s="227">
        <v>1</v>
      </c>
      <c r="AE92" s="227">
        <v>1</v>
      </c>
      <c r="AF92" s="227">
        <v>1</v>
      </c>
      <c r="AG92" s="227">
        <v>1</v>
      </c>
      <c r="AH92" s="227">
        <v>1</v>
      </c>
      <c r="AI92" s="227">
        <v>1</v>
      </c>
      <c r="AJ92" s="227">
        <v>1</v>
      </c>
      <c r="AK92" s="227">
        <v>1</v>
      </c>
      <c r="AL92" s="227">
        <v>1</v>
      </c>
      <c r="AM92" s="227">
        <v>1</v>
      </c>
      <c r="AN92" s="227"/>
      <c r="AO92" s="220"/>
      <c r="AP92" s="227"/>
      <c r="AQ92" s="227"/>
      <c r="AR92" s="227"/>
      <c r="AS92" s="227"/>
      <c r="AT92" s="227"/>
      <c r="AU92" s="227"/>
      <c r="AV92" s="221"/>
      <c r="AW92" s="221">
        <v>0</v>
      </c>
      <c r="AX92" s="221">
        <v>0</v>
      </c>
      <c r="AY92" s="221">
        <v>0</v>
      </c>
      <c r="AZ92" s="221">
        <v>0</v>
      </c>
      <c r="BA92" s="221">
        <v>0</v>
      </c>
      <c r="BB92" s="221">
        <v>0</v>
      </c>
      <c r="BC92" s="221">
        <v>0</v>
      </c>
      <c r="BD92" s="221">
        <v>0</v>
      </c>
      <c r="BE92" s="221">
        <v>0</v>
      </c>
      <c r="BF92" s="221">
        <f t="shared" si="26"/>
        <v>29</v>
      </c>
    </row>
    <row r="93" spans="1:58" s="222" customFormat="1" ht="19.5" customHeight="1">
      <c r="A93" s="355"/>
      <c r="B93" s="223" t="s">
        <v>132</v>
      </c>
      <c r="C93" s="223" t="str">
        <f t="shared" si="25"/>
        <v>Химия</v>
      </c>
      <c r="D93" s="220" t="s">
        <v>125</v>
      </c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1"/>
      <c r="W93" s="226">
        <v>0</v>
      </c>
      <c r="X93" s="226">
        <v>0</v>
      </c>
      <c r="Y93" s="226"/>
      <c r="Z93" s="226"/>
      <c r="AA93" s="226"/>
      <c r="AB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0"/>
      <c r="AP93" s="226"/>
      <c r="AQ93" s="226"/>
      <c r="AR93" s="226"/>
      <c r="AS93" s="226"/>
      <c r="AT93" s="226"/>
      <c r="AU93" s="226"/>
      <c r="AV93" s="221"/>
      <c r="AW93" s="220">
        <v>0</v>
      </c>
      <c r="AX93" s="220">
        <v>0</v>
      </c>
      <c r="AY93" s="220">
        <v>0</v>
      </c>
      <c r="AZ93" s="220">
        <v>0</v>
      </c>
      <c r="BA93" s="220">
        <v>0</v>
      </c>
      <c r="BB93" s="220">
        <v>0</v>
      </c>
      <c r="BC93" s="220">
        <v>0</v>
      </c>
      <c r="BD93" s="220">
        <v>0</v>
      </c>
      <c r="BE93" s="220">
        <v>0</v>
      </c>
      <c r="BF93" s="221">
        <f t="shared" si="26"/>
        <v>0</v>
      </c>
    </row>
    <row r="94" spans="1:58" s="237" customFormat="1" ht="19.5" customHeight="1">
      <c r="A94" s="355"/>
      <c r="C94" s="223">
        <f t="shared" si="25"/>
        <v>0</v>
      </c>
      <c r="D94" s="221" t="s">
        <v>126</v>
      </c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6"/>
      <c r="T94" s="227"/>
      <c r="U94" s="226"/>
      <c r="V94" s="221"/>
      <c r="W94" s="227">
        <v>0</v>
      </c>
      <c r="X94" s="227">
        <v>0</v>
      </c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6"/>
      <c r="AN94" s="227"/>
      <c r="AO94" s="220"/>
      <c r="AP94" s="227"/>
      <c r="AQ94" s="227" t="s">
        <v>260</v>
      </c>
      <c r="AR94" s="227"/>
      <c r="AS94" s="227"/>
      <c r="AT94" s="227"/>
      <c r="AU94" s="227"/>
      <c r="AV94" s="221"/>
      <c r="AW94" s="221">
        <v>0</v>
      </c>
      <c r="AX94" s="221">
        <v>0</v>
      </c>
      <c r="AY94" s="221">
        <v>0</v>
      </c>
      <c r="AZ94" s="221">
        <v>0</v>
      </c>
      <c r="BA94" s="221">
        <v>0</v>
      </c>
      <c r="BB94" s="221">
        <v>0</v>
      </c>
      <c r="BC94" s="221">
        <v>0</v>
      </c>
      <c r="BD94" s="221">
        <v>0</v>
      </c>
      <c r="BE94" s="221">
        <v>0</v>
      </c>
      <c r="BF94" s="221">
        <f t="shared" si="26"/>
        <v>0</v>
      </c>
    </row>
    <row r="95" spans="1:58" s="222" customFormat="1" ht="19.5" customHeight="1">
      <c r="A95" s="355"/>
      <c r="B95" s="223" t="s">
        <v>133</v>
      </c>
      <c r="C95" s="223" t="str">
        <f t="shared" si="25"/>
        <v>Биология</v>
      </c>
      <c r="D95" s="220" t="s">
        <v>125</v>
      </c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1"/>
      <c r="W95" s="226">
        <v>0</v>
      </c>
      <c r="X95" s="226">
        <v>0</v>
      </c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0"/>
      <c r="AP95" s="226"/>
      <c r="AQ95" s="226"/>
      <c r="AR95" s="226"/>
      <c r="AS95" s="226"/>
      <c r="AT95" s="226"/>
      <c r="AU95" s="226"/>
      <c r="AV95" s="221"/>
      <c r="AW95" s="220">
        <v>0</v>
      </c>
      <c r="AX95" s="220">
        <v>0</v>
      </c>
      <c r="AY95" s="220">
        <v>0</v>
      </c>
      <c r="AZ95" s="220">
        <v>0</v>
      </c>
      <c r="BA95" s="220">
        <v>0</v>
      </c>
      <c r="BB95" s="220">
        <v>0</v>
      </c>
      <c r="BC95" s="220">
        <v>0</v>
      </c>
      <c r="BD95" s="220">
        <v>0</v>
      </c>
      <c r="BE95" s="220">
        <v>0</v>
      </c>
      <c r="BF95" s="221">
        <f t="shared" si="26"/>
        <v>0</v>
      </c>
    </row>
    <row r="96" spans="1:58" s="237" customFormat="1" ht="19.5" customHeight="1">
      <c r="A96" s="355"/>
      <c r="C96" s="223">
        <f t="shared" si="25"/>
        <v>0</v>
      </c>
      <c r="D96" s="221" t="s">
        <v>126</v>
      </c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6"/>
      <c r="T96" s="227"/>
      <c r="U96" s="226"/>
      <c r="V96" s="221"/>
      <c r="W96" s="227">
        <v>0</v>
      </c>
      <c r="X96" s="227">
        <v>0</v>
      </c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6"/>
      <c r="AN96" s="227"/>
      <c r="AO96" s="220"/>
      <c r="AP96" s="227"/>
      <c r="AQ96" s="227"/>
      <c r="AR96" s="227"/>
      <c r="AS96" s="227"/>
      <c r="AT96" s="227"/>
      <c r="AU96" s="227"/>
      <c r="AV96" s="221"/>
      <c r="AW96" s="221">
        <v>0</v>
      </c>
      <c r="AX96" s="221">
        <v>0</v>
      </c>
      <c r="AY96" s="221">
        <v>0</v>
      </c>
      <c r="AZ96" s="221">
        <v>0</v>
      </c>
      <c r="BA96" s="221">
        <v>0</v>
      </c>
      <c r="BB96" s="221">
        <v>0</v>
      </c>
      <c r="BC96" s="221">
        <v>0</v>
      </c>
      <c r="BD96" s="221">
        <v>0</v>
      </c>
      <c r="BE96" s="221">
        <v>0</v>
      </c>
      <c r="BF96" s="221">
        <f t="shared" si="26"/>
        <v>0</v>
      </c>
    </row>
    <row r="97" spans="1:58" s="222" customFormat="1" ht="19.5" customHeight="1">
      <c r="A97" s="355"/>
      <c r="B97" s="223" t="s">
        <v>134</v>
      </c>
      <c r="C97" s="223" t="str">
        <f t="shared" si="25"/>
        <v>Физическая культура</v>
      </c>
      <c r="D97" s="220" t="s">
        <v>125</v>
      </c>
      <c r="E97" s="226">
        <v>3</v>
      </c>
      <c r="F97" s="226">
        <v>3</v>
      </c>
      <c r="G97" s="226">
        <v>3</v>
      </c>
      <c r="H97" s="226">
        <v>3</v>
      </c>
      <c r="I97" s="226">
        <v>3</v>
      </c>
      <c r="J97" s="226">
        <v>3</v>
      </c>
      <c r="K97" s="226">
        <v>3</v>
      </c>
      <c r="L97" s="226">
        <v>3</v>
      </c>
      <c r="M97" s="226">
        <v>3</v>
      </c>
      <c r="N97" s="226">
        <v>3</v>
      </c>
      <c r="O97" s="226">
        <v>3</v>
      </c>
      <c r="P97" s="226">
        <v>3</v>
      </c>
      <c r="Q97" s="226">
        <v>3</v>
      </c>
      <c r="R97" s="226">
        <v>3</v>
      </c>
      <c r="S97" s="226">
        <v>3</v>
      </c>
      <c r="T97" s="226">
        <v>3</v>
      </c>
      <c r="U97" s="226"/>
      <c r="V97" s="221"/>
      <c r="W97" s="226">
        <v>0</v>
      </c>
      <c r="X97" s="226">
        <v>0</v>
      </c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0"/>
      <c r="AP97" s="226"/>
      <c r="AQ97" s="226"/>
      <c r="AR97" s="226"/>
      <c r="AS97" s="226"/>
      <c r="AT97" s="226"/>
      <c r="AU97" s="226"/>
      <c r="AV97" s="221"/>
      <c r="AW97" s="220">
        <v>0</v>
      </c>
      <c r="AX97" s="220">
        <v>0</v>
      </c>
      <c r="AY97" s="220">
        <v>0</v>
      </c>
      <c r="AZ97" s="220">
        <v>0</v>
      </c>
      <c r="BA97" s="220">
        <v>0</v>
      </c>
      <c r="BB97" s="220">
        <v>0</v>
      </c>
      <c r="BC97" s="220">
        <v>0</v>
      </c>
      <c r="BD97" s="220">
        <v>0</v>
      </c>
      <c r="BE97" s="220">
        <v>0</v>
      </c>
      <c r="BF97" s="221">
        <f t="shared" si="26"/>
        <v>48</v>
      </c>
    </row>
    <row r="98" spans="1:58" s="237" customFormat="1" ht="19.5" customHeight="1">
      <c r="A98" s="355"/>
      <c r="C98" s="223">
        <f t="shared" si="25"/>
        <v>0</v>
      </c>
      <c r="D98" s="221" t="s">
        <v>126</v>
      </c>
      <c r="E98" s="227">
        <v>1</v>
      </c>
      <c r="F98" s="227">
        <v>1</v>
      </c>
      <c r="G98" s="227">
        <v>2</v>
      </c>
      <c r="H98" s="227">
        <v>1</v>
      </c>
      <c r="I98" s="227">
        <v>2</v>
      </c>
      <c r="J98" s="227">
        <v>1</v>
      </c>
      <c r="K98" s="227">
        <v>2</v>
      </c>
      <c r="L98" s="227">
        <v>2</v>
      </c>
      <c r="M98" s="227">
        <v>2</v>
      </c>
      <c r="N98" s="227">
        <v>2</v>
      </c>
      <c r="O98" s="227">
        <v>2</v>
      </c>
      <c r="P98" s="227">
        <v>2</v>
      </c>
      <c r="Q98" s="227">
        <v>1</v>
      </c>
      <c r="R98" s="227">
        <v>1</v>
      </c>
      <c r="S98" s="226">
        <v>1</v>
      </c>
      <c r="T98" s="227">
        <v>1</v>
      </c>
      <c r="U98" s="226"/>
      <c r="V98" s="221"/>
      <c r="W98" s="227">
        <v>0</v>
      </c>
      <c r="X98" s="227">
        <v>0</v>
      </c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0"/>
      <c r="AP98" s="227"/>
      <c r="AQ98" s="227"/>
      <c r="AR98" s="227"/>
      <c r="AS98" s="227"/>
      <c r="AT98" s="227"/>
      <c r="AU98" s="227"/>
      <c r="AV98" s="221"/>
      <c r="AW98" s="221">
        <v>0</v>
      </c>
      <c r="AX98" s="221">
        <v>0</v>
      </c>
      <c r="AY98" s="221">
        <v>0</v>
      </c>
      <c r="AZ98" s="221">
        <v>0</v>
      </c>
      <c r="BA98" s="221">
        <v>0</v>
      </c>
      <c r="BB98" s="221">
        <v>0</v>
      </c>
      <c r="BC98" s="221">
        <v>0</v>
      </c>
      <c r="BD98" s="221">
        <v>0</v>
      </c>
      <c r="BE98" s="221">
        <v>0</v>
      </c>
      <c r="BF98" s="221">
        <f t="shared" si="26"/>
        <v>24</v>
      </c>
    </row>
    <row r="99" spans="1:58" s="222" customFormat="1" ht="19.5" customHeight="1">
      <c r="A99" s="355"/>
      <c r="B99" s="223" t="s">
        <v>20</v>
      </c>
      <c r="C99" s="223" t="str">
        <f t="shared" si="25"/>
        <v>ОБЖ</v>
      </c>
      <c r="D99" s="220" t="s">
        <v>125</v>
      </c>
      <c r="E99" s="226">
        <v>2</v>
      </c>
      <c r="F99" s="226">
        <v>2</v>
      </c>
      <c r="G99" s="226">
        <v>2</v>
      </c>
      <c r="H99" s="226">
        <v>2</v>
      </c>
      <c r="I99" s="226">
        <v>2</v>
      </c>
      <c r="J99" s="226">
        <v>2</v>
      </c>
      <c r="K99" s="226">
        <v>2</v>
      </c>
      <c r="L99" s="226">
        <v>2</v>
      </c>
      <c r="M99" s="226">
        <v>2</v>
      </c>
      <c r="N99" s="226">
        <v>2</v>
      </c>
      <c r="O99" s="226">
        <v>2</v>
      </c>
      <c r="P99" s="226">
        <v>2</v>
      </c>
      <c r="Q99" s="226">
        <v>2</v>
      </c>
      <c r="R99" s="226">
        <v>1</v>
      </c>
      <c r="S99" s="226">
        <v>1</v>
      </c>
      <c r="T99" s="226">
        <v>1</v>
      </c>
      <c r="U99" s="226"/>
      <c r="V99" s="221"/>
      <c r="W99" s="226">
        <v>0</v>
      </c>
      <c r="X99" s="226">
        <v>0</v>
      </c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0"/>
      <c r="AP99" s="226"/>
      <c r="AQ99" s="226"/>
      <c r="AR99" s="226"/>
      <c r="AS99" s="226"/>
      <c r="AT99" s="226"/>
      <c r="AU99" s="226"/>
      <c r="AV99" s="221"/>
      <c r="AW99" s="220">
        <v>0</v>
      </c>
      <c r="AX99" s="220">
        <v>0</v>
      </c>
      <c r="AY99" s="220">
        <v>0</v>
      </c>
      <c r="AZ99" s="220">
        <v>0</v>
      </c>
      <c r="BA99" s="220">
        <v>0</v>
      </c>
      <c r="BB99" s="220">
        <v>0</v>
      </c>
      <c r="BC99" s="220">
        <v>0</v>
      </c>
      <c r="BD99" s="220">
        <v>0</v>
      </c>
      <c r="BE99" s="220">
        <v>0</v>
      </c>
      <c r="BF99" s="221">
        <f t="shared" si="26"/>
        <v>29</v>
      </c>
    </row>
    <row r="100" spans="1:58" s="237" customFormat="1" ht="19.5" customHeight="1">
      <c r="A100" s="355"/>
      <c r="C100" s="237" t="s">
        <v>208</v>
      </c>
      <c r="D100" s="221" t="s">
        <v>126</v>
      </c>
      <c r="E100" s="227">
        <v>1</v>
      </c>
      <c r="F100" s="227">
        <v>1</v>
      </c>
      <c r="G100" s="227">
        <v>1</v>
      </c>
      <c r="H100" s="227">
        <v>1</v>
      </c>
      <c r="I100" s="227">
        <v>1</v>
      </c>
      <c r="J100" s="227">
        <v>1</v>
      </c>
      <c r="K100" s="227">
        <v>1</v>
      </c>
      <c r="L100" s="227">
        <v>1</v>
      </c>
      <c r="M100" s="227">
        <v>1</v>
      </c>
      <c r="N100" s="227">
        <v>1</v>
      </c>
      <c r="O100" s="227">
        <v>1</v>
      </c>
      <c r="P100" s="227">
        <v>1</v>
      </c>
      <c r="Q100" s="227">
        <v>1</v>
      </c>
      <c r="R100" s="227">
        <v>1</v>
      </c>
      <c r="S100" s="226">
        <v>1</v>
      </c>
      <c r="T100" s="227">
        <v>0</v>
      </c>
      <c r="U100" s="226"/>
      <c r="V100" s="221"/>
      <c r="W100" s="227">
        <v>0</v>
      </c>
      <c r="X100" s="227">
        <v>0</v>
      </c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0"/>
      <c r="AP100" s="227"/>
      <c r="AQ100" s="227"/>
      <c r="AR100" s="227"/>
      <c r="AS100" s="227"/>
      <c r="AT100" s="227"/>
      <c r="AU100" s="227"/>
      <c r="AV100" s="221"/>
      <c r="AW100" s="221">
        <v>0</v>
      </c>
      <c r="AX100" s="221">
        <v>0</v>
      </c>
      <c r="AY100" s="221">
        <v>0</v>
      </c>
      <c r="AZ100" s="221">
        <v>0</v>
      </c>
      <c r="BA100" s="221">
        <v>0</v>
      </c>
      <c r="BB100" s="221">
        <v>0</v>
      </c>
      <c r="BC100" s="221">
        <v>0</v>
      </c>
      <c r="BD100" s="221">
        <v>0</v>
      </c>
      <c r="BE100" s="221">
        <v>0</v>
      </c>
      <c r="BF100" s="221">
        <f t="shared" si="26"/>
        <v>15</v>
      </c>
    </row>
    <row r="101" spans="1:58" s="222" customFormat="1" ht="24.75" customHeight="1">
      <c r="A101" s="355"/>
      <c r="B101" s="254" t="s">
        <v>21</v>
      </c>
      <c r="C101" s="254" t="s">
        <v>22</v>
      </c>
      <c r="D101" s="220" t="s">
        <v>125</v>
      </c>
      <c r="E101" s="220">
        <f>E103+E105+E107</f>
        <v>10</v>
      </c>
      <c r="F101" s="282">
        <f aca="true" t="shared" si="27" ref="F101:U101">F103+F105+F107</f>
        <v>11</v>
      </c>
      <c r="G101" s="282">
        <f t="shared" si="27"/>
        <v>10</v>
      </c>
      <c r="H101" s="282">
        <f t="shared" si="27"/>
        <v>11</v>
      </c>
      <c r="I101" s="282">
        <f t="shared" si="27"/>
        <v>10</v>
      </c>
      <c r="J101" s="282">
        <f t="shared" si="27"/>
        <v>11</v>
      </c>
      <c r="K101" s="282">
        <f t="shared" si="27"/>
        <v>10</v>
      </c>
      <c r="L101" s="282">
        <f t="shared" si="27"/>
        <v>11</v>
      </c>
      <c r="M101" s="282">
        <f t="shared" si="27"/>
        <v>10</v>
      </c>
      <c r="N101" s="282">
        <f t="shared" si="27"/>
        <v>11</v>
      </c>
      <c r="O101" s="282">
        <f t="shared" si="27"/>
        <v>11</v>
      </c>
      <c r="P101" s="282">
        <f t="shared" si="27"/>
        <v>11</v>
      </c>
      <c r="Q101" s="282">
        <f t="shared" si="27"/>
        <v>11</v>
      </c>
      <c r="R101" s="282">
        <f t="shared" si="27"/>
        <v>11</v>
      </c>
      <c r="S101" s="282">
        <f t="shared" si="27"/>
        <v>11</v>
      </c>
      <c r="T101" s="282">
        <f t="shared" si="27"/>
        <v>11</v>
      </c>
      <c r="U101" s="282">
        <f t="shared" si="27"/>
        <v>0</v>
      </c>
      <c r="V101" s="282">
        <f aca="true" t="shared" si="28" ref="V101:BF101">V103+V105+V107</f>
        <v>0</v>
      </c>
      <c r="W101" s="282">
        <f t="shared" si="28"/>
        <v>0</v>
      </c>
      <c r="X101" s="282">
        <f t="shared" si="28"/>
        <v>0</v>
      </c>
      <c r="Y101" s="282">
        <f t="shared" si="28"/>
        <v>19</v>
      </c>
      <c r="Z101" s="282">
        <f t="shared" si="28"/>
        <v>19</v>
      </c>
      <c r="AA101" s="282">
        <f t="shared" si="28"/>
        <v>19</v>
      </c>
      <c r="AB101" s="282">
        <f t="shared" si="28"/>
        <v>19</v>
      </c>
      <c r="AC101" s="282">
        <f t="shared" si="28"/>
        <v>0</v>
      </c>
      <c r="AD101" s="282">
        <f t="shared" si="28"/>
        <v>0</v>
      </c>
      <c r="AE101" s="282">
        <f t="shared" si="28"/>
        <v>18</v>
      </c>
      <c r="AF101" s="282">
        <f t="shared" si="28"/>
        <v>18</v>
      </c>
      <c r="AG101" s="282">
        <f t="shared" si="28"/>
        <v>18</v>
      </c>
      <c r="AH101" s="282">
        <f t="shared" si="28"/>
        <v>18</v>
      </c>
      <c r="AI101" s="282">
        <f t="shared" si="28"/>
        <v>18</v>
      </c>
      <c r="AJ101" s="282">
        <f t="shared" si="28"/>
        <v>19</v>
      </c>
      <c r="AK101" s="282">
        <f t="shared" si="28"/>
        <v>18</v>
      </c>
      <c r="AL101" s="282">
        <f t="shared" si="28"/>
        <v>19</v>
      </c>
      <c r="AM101" s="282">
        <f t="shared" si="28"/>
        <v>18</v>
      </c>
      <c r="AN101" s="282">
        <f t="shared" si="28"/>
        <v>0</v>
      </c>
      <c r="AO101" s="282">
        <f t="shared" si="28"/>
        <v>0</v>
      </c>
      <c r="AP101" s="282">
        <f t="shared" si="28"/>
        <v>0</v>
      </c>
      <c r="AQ101" s="282">
        <f t="shared" si="28"/>
        <v>0</v>
      </c>
      <c r="AR101" s="282">
        <f t="shared" si="28"/>
        <v>0</v>
      </c>
      <c r="AS101" s="282">
        <f t="shared" si="28"/>
        <v>0</v>
      </c>
      <c r="AT101" s="282">
        <f t="shared" si="28"/>
        <v>0</v>
      </c>
      <c r="AU101" s="282">
        <f t="shared" si="28"/>
        <v>0</v>
      </c>
      <c r="AV101" s="282">
        <f t="shared" si="28"/>
        <v>0</v>
      </c>
      <c r="AW101" s="282">
        <f t="shared" si="28"/>
        <v>0</v>
      </c>
      <c r="AX101" s="282">
        <f t="shared" si="28"/>
        <v>0</v>
      </c>
      <c r="AY101" s="282">
        <f t="shared" si="28"/>
        <v>0</v>
      </c>
      <c r="AZ101" s="282">
        <f t="shared" si="28"/>
        <v>0</v>
      </c>
      <c r="BA101" s="282">
        <f t="shared" si="28"/>
        <v>0</v>
      </c>
      <c r="BB101" s="282">
        <f t="shared" si="28"/>
        <v>0</v>
      </c>
      <c r="BC101" s="282">
        <f t="shared" si="28"/>
        <v>0</v>
      </c>
      <c r="BD101" s="282">
        <f t="shared" si="28"/>
        <v>0</v>
      </c>
      <c r="BE101" s="282">
        <f t="shared" si="28"/>
        <v>0</v>
      </c>
      <c r="BF101" s="282">
        <f t="shared" si="28"/>
        <v>411</v>
      </c>
    </row>
    <row r="102" spans="1:59" s="255" customFormat="1" ht="17.25" customHeight="1">
      <c r="A102" s="355"/>
      <c r="B102" s="269"/>
      <c r="C102" s="269"/>
      <c r="D102" s="224" t="s">
        <v>126</v>
      </c>
      <c r="E102" s="282">
        <f>E104+E106+E108</f>
        <v>5</v>
      </c>
      <c r="F102" s="282">
        <f aca="true" t="shared" si="29" ref="F102:U102">F104+F106+F108</f>
        <v>6</v>
      </c>
      <c r="G102" s="282">
        <f t="shared" si="29"/>
        <v>5</v>
      </c>
      <c r="H102" s="282">
        <f t="shared" si="29"/>
        <v>6</v>
      </c>
      <c r="I102" s="282">
        <f t="shared" si="29"/>
        <v>5</v>
      </c>
      <c r="J102" s="282">
        <f t="shared" si="29"/>
        <v>6</v>
      </c>
      <c r="K102" s="282">
        <f t="shared" si="29"/>
        <v>6</v>
      </c>
      <c r="L102" s="282">
        <f t="shared" si="29"/>
        <v>7</v>
      </c>
      <c r="M102" s="282">
        <f t="shared" si="29"/>
        <v>5</v>
      </c>
      <c r="N102" s="282">
        <f t="shared" si="29"/>
        <v>5</v>
      </c>
      <c r="O102" s="282">
        <f t="shared" si="29"/>
        <v>5</v>
      </c>
      <c r="P102" s="282">
        <f t="shared" si="29"/>
        <v>6</v>
      </c>
      <c r="Q102" s="282">
        <f t="shared" si="29"/>
        <v>5</v>
      </c>
      <c r="R102" s="282">
        <f t="shared" si="29"/>
        <v>6</v>
      </c>
      <c r="S102" s="282">
        <f t="shared" si="29"/>
        <v>6</v>
      </c>
      <c r="T102" s="282">
        <f t="shared" si="29"/>
        <v>4</v>
      </c>
      <c r="U102" s="282">
        <f t="shared" si="29"/>
        <v>0</v>
      </c>
      <c r="V102" s="282">
        <f aca="true" t="shared" si="30" ref="V102:BF102">V104+V106+V108</f>
        <v>0</v>
      </c>
      <c r="W102" s="282">
        <f t="shared" si="30"/>
        <v>0</v>
      </c>
      <c r="X102" s="282">
        <f t="shared" si="30"/>
        <v>0</v>
      </c>
      <c r="Y102" s="282">
        <f t="shared" si="30"/>
        <v>8</v>
      </c>
      <c r="Z102" s="282">
        <f t="shared" si="30"/>
        <v>9</v>
      </c>
      <c r="AA102" s="282">
        <f t="shared" si="30"/>
        <v>9</v>
      </c>
      <c r="AB102" s="282">
        <f t="shared" si="30"/>
        <v>9</v>
      </c>
      <c r="AC102" s="282">
        <f t="shared" si="30"/>
        <v>0</v>
      </c>
      <c r="AD102" s="282">
        <f t="shared" si="30"/>
        <v>0</v>
      </c>
      <c r="AE102" s="282">
        <f t="shared" si="30"/>
        <v>9</v>
      </c>
      <c r="AF102" s="282">
        <f t="shared" si="30"/>
        <v>9</v>
      </c>
      <c r="AG102" s="282">
        <f t="shared" si="30"/>
        <v>8</v>
      </c>
      <c r="AH102" s="282">
        <f t="shared" si="30"/>
        <v>10</v>
      </c>
      <c r="AI102" s="282">
        <f t="shared" si="30"/>
        <v>8</v>
      </c>
      <c r="AJ102" s="282">
        <f t="shared" si="30"/>
        <v>10</v>
      </c>
      <c r="AK102" s="282">
        <f t="shared" si="30"/>
        <v>9</v>
      </c>
      <c r="AL102" s="282">
        <f t="shared" si="30"/>
        <v>10</v>
      </c>
      <c r="AM102" s="282">
        <f t="shared" si="30"/>
        <v>9</v>
      </c>
      <c r="AN102" s="282">
        <f t="shared" si="30"/>
        <v>0</v>
      </c>
      <c r="AO102" s="282">
        <f t="shared" si="30"/>
        <v>0</v>
      </c>
      <c r="AP102" s="282">
        <f t="shared" si="30"/>
        <v>0</v>
      </c>
      <c r="AQ102" s="282">
        <f t="shared" si="30"/>
        <v>0</v>
      </c>
      <c r="AR102" s="282">
        <f t="shared" si="30"/>
        <v>0</v>
      </c>
      <c r="AS102" s="282">
        <f t="shared" si="30"/>
        <v>0</v>
      </c>
      <c r="AT102" s="282">
        <f t="shared" si="30"/>
        <v>0</v>
      </c>
      <c r="AU102" s="282">
        <f t="shared" si="30"/>
        <v>0</v>
      </c>
      <c r="AV102" s="282">
        <f t="shared" si="30"/>
        <v>0</v>
      </c>
      <c r="AW102" s="282">
        <f t="shared" si="30"/>
        <v>0</v>
      </c>
      <c r="AX102" s="282">
        <f t="shared" si="30"/>
        <v>0</v>
      </c>
      <c r="AY102" s="282">
        <f t="shared" si="30"/>
        <v>0</v>
      </c>
      <c r="AZ102" s="282">
        <f t="shared" si="30"/>
        <v>0</v>
      </c>
      <c r="BA102" s="282">
        <f t="shared" si="30"/>
        <v>0</v>
      </c>
      <c r="BB102" s="282">
        <f t="shared" si="30"/>
        <v>0</v>
      </c>
      <c r="BC102" s="282">
        <f t="shared" si="30"/>
        <v>0</v>
      </c>
      <c r="BD102" s="282">
        <f t="shared" si="30"/>
        <v>0</v>
      </c>
      <c r="BE102" s="282">
        <f t="shared" si="30"/>
        <v>0</v>
      </c>
      <c r="BF102" s="282">
        <f t="shared" si="30"/>
        <v>205</v>
      </c>
      <c r="BG102" s="222"/>
    </row>
    <row r="103" spans="1:58" s="222" customFormat="1" ht="19.5" customHeight="1">
      <c r="A103" s="355"/>
      <c r="B103" s="226" t="s">
        <v>221</v>
      </c>
      <c r="C103" s="226" t="s">
        <v>24</v>
      </c>
      <c r="D103" s="226" t="s">
        <v>125</v>
      </c>
      <c r="E103" s="226">
        <v>4</v>
      </c>
      <c r="F103" s="226">
        <v>5</v>
      </c>
      <c r="G103" s="226">
        <v>4</v>
      </c>
      <c r="H103" s="226">
        <v>5</v>
      </c>
      <c r="I103" s="226">
        <v>4</v>
      </c>
      <c r="J103" s="226">
        <v>5</v>
      </c>
      <c r="K103" s="226">
        <v>4</v>
      </c>
      <c r="L103" s="226">
        <v>5</v>
      </c>
      <c r="M103" s="226">
        <v>4</v>
      </c>
      <c r="N103" s="226">
        <v>5</v>
      </c>
      <c r="O103" s="226">
        <v>5</v>
      </c>
      <c r="P103" s="226">
        <v>5</v>
      </c>
      <c r="Q103" s="226">
        <v>5</v>
      </c>
      <c r="R103" s="226">
        <v>5</v>
      </c>
      <c r="S103" s="226">
        <v>5</v>
      </c>
      <c r="T103" s="226">
        <v>5</v>
      </c>
      <c r="U103" s="226"/>
      <c r="V103" s="221"/>
      <c r="W103" s="226">
        <v>0</v>
      </c>
      <c r="X103" s="226">
        <v>0</v>
      </c>
      <c r="Y103" s="226">
        <v>8</v>
      </c>
      <c r="Z103" s="226">
        <v>8</v>
      </c>
      <c r="AA103" s="226">
        <v>8</v>
      </c>
      <c r="AB103" s="226">
        <v>8</v>
      </c>
      <c r="AE103" s="226">
        <v>8</v>
      </c>
      <c r="AF103" s="226">
        <v>7</v>
      </c>
      <c r="AG103" s="226">
        <v>8</v>
      </c>
      <c r="AH103" s="226">
        <v>7</v>
      </c>
      <c r="AI103" s="226">
        <v>8</v>
      </c>
      <c r="AJ103" s="226">
        <v>7</v>
      </c>
      <c r="AK103" s="226">
        <v>8</v>
      </c>
      <c r="AL103" s="226">
        <v>7</v>
      </c>
      <c r="AM103" s="226">
        <v>8</v>
      </c>
      <c r="AN103" s="226"/>
      <c r="AO103" s="256"/>
      <c r="AP103" s="226"/>
      <c r="AQ103" s="226"/>
      <c r="AR103" s="226"/>
      <c r="AS103" s="226"/>
      <c r="AT103" s="226"/>
      <c r="AU103" s="220"/>
      <c r="AV103" s="221"/>
      <c r="AW103" s="220">
        <v>0</v>
      </c>
      <c r="AX103" s="220">
        <v>0</v>
      </c>
      <c r="AY103" s="220">
        <v>0</v>
      </c>
      <c r="AZ103" s="220">
        <v>0</v>
      </c>
      <c r="BA103" s="220">
        <v>0</v>
      </c>
      <c r="BB103" s="220">
        <v>0</v>
      </c>
      <c r="BC103" s="220">
        <v>0</v>
      </c>
      <c r="BD103" s="220">
        <v>0</v>
      </c>
      <c r="BE103" s="220">
        <v>0</v>
      </c>
      <c r="BF103" s="224">
        <f t="shared" si="26"/>
        <v>175</v>
      </c>
    </row>
    <row r="104" spans="1:61" s="255" customFormat="1" ht="19.5" customHeight="1">
      <c r="A104" s="355"/>
      <c r="B104" s="226"/>
      <c r="C104" s="226"/>
      <c r="D104" s="232" t="s">
        <v>126</v>
      </c>
      <c r="E104" s="232">
        <v>2</v>
      </c>
      <c r="F104" s="232">
        <v>3</v>
      </c>
      <c r="G104" s="232">
        <v>2</v>
      </c>
      <c r="H104" s="232">
        <v>3</v>
      </c>
      <c r="I104" s="232">
        <v>2</v>
      </c>
      <c r="J104" s="232">
        <v>3</v>
      </c>
      <c r="K104" s="232">
        <v>2</v>
      </c>
      <c r="L104" s="232">
        <v>3</v>
      </c>
      <c r="M104" s="232">
        <v>2</v>
      </c>
      <c r="N104" s="232">
        <v>2</v>
      </c>
      <c r="O104" s="232">
        <v>2</v>
      </c>
      <c r="P104" s="232">
        <v>3</v>
      </c>
      <c r="Q104" s="232">
        <v>2</v>
      </c>
      <c r="R104" s="232">
        <v>3</v>
      </c>
      <c r="S104" s="226">
        <v>2</v>
      </c>
      <c r="T104" s="232">
        <v>1</v>
      </c>
      <c r="U104" s="226"/>
      <c r="V104" s="221"/>
      <c r="W104" s="226">
        <v>0</v>
      </c>
      <c r="X104" s="226">
        <v>0</v>
      </c>
      <c r="Y104" s="232">
        <v>4</v>
      </c>
      <c r="Z104" s="232">
        <v>4</v>
      </c>
      <c r="AA104" s="232">
        <v>4</v>
      </c>
      <c r="AB104" s="232">
        <v>4</v>
      </c>
      <c r="AE104" s="232">
        <v>4</v>
      </c>
      <c r="AF104" s="232">
        <v>4</v>
      </c>
      <c r="AG104" s="232">
        <v>4</v>
      </c>
      <c r="AH104" s="232">
        <v>4</v>
      </c>
      <c r="AI104" s="232">
        <v>3</v>
      </c>
      <c r="AJ104" s="232">
        <v>4</v>
      </c>
      <c r="AK104" s="232">
        <v>4</v>
      </c>
      <c r="AL104" s="232">
        <v>4</v>
      </c>
      <c r="AM104" s="232">
        <v>4</v>
      </c>
      <c r="AN104" s="232"/>
      <c r="AO104" s="256"/>
      <c r="AP104" s="232"/>
      <c r="AQ104" s="232"/>
      <c r="AR104" s="232"/>
      <c r="AS104" s="232"/>
      <c r="AT104" s="232"/>
      <c r="AU104" s="224"/>
      <c r="AV104" s="221"/>
      <c r="AW104" s="220">
        <v>0</v>
      </c>
      <c r="AX104" s="220">
        <v>0</v>
      </c>
      <c r="AY104" s="220">
        <v>0</v>
      </c>
      <c r="AZ104" s="220">
        <v>0</v>
      </c>
      <c r="BA104" s="220">
        <v>0</v>
      </c>
      <c r="BB104" s="220">
        <v>0</v>
      </c>
      <c r="BC104" s="220">
        <v>0</v>
      </c>
      <c r="BD104" s="220">
        <v>0</v>
      </c>
      <c r="BE104" s="220">
        <v>0</v>
      </c>
      <c r="BF104" s="224">
        <f t="shared" si="26"/>
        <v>88</v>
      </c>
      <c r="BG104" s="222"/>
      <c r="BH104" s="257" t="s">
        <v>245</v>
      </c>
      <c r="BI104" s="222"/>
    </row>
    <row r="105" spans="1:58" s="222" customFormat="1" ht="19.5" customHeight="1">
      <c r="A105" s="355"/>
      <c r="B105" s="226" t="s">
        <v>223</v>
      </c>
      <c r="C105" s="226" t="s">
        <v>27</v>
      </c>
      <c r="D105" s="226" t="s">
        <v>125</v>
      </c>
      <c r="E105" s="226">
        <v>2</v>
      </c>
      <c r="F105" s="226">
        <v>2</v>
      </c>
      <c r="G105" s="226">
        <v>2</v>
      </c>
      <c r="H105" s="226">
        <v>2</v>
      </c>
      <c r="I105" s="226">
        <v>2</v>
      </c>
      <c r="J105" s="226">
        <v>2</v>
      </c>
      <c r="K105" s="226">
        <v>2</v>
      </c>
      <c r="L105" s="226">
        <v>2</v>
      </c>
      <c r="M105" s="226">
        <v>2</v>
      </c>
      <c r="N105" s="226">
        <v>2</v>
      </c>
      <c r="O105" s="226">
        <v>2</v>
      </c>
      <c r="P105" s="226">
        <v>2</v>
      </c>
      <c r="Q105" s="226">
        <v>2</v>
      </c>
      <c r="R105" s="226">
        <v>2</v>
      </c>
      <c r="S105" s="226">
        <v>2</v>
      </c>
      <c r="T105" s="226">
        <v>2</v>
      </c>
      <c r="U105" s="226"/>
      <c r="V105" s="221"/>
      <c r="W105" s="226">
        <v>0</v>
      </c>
      <c r="X105" s="226">
        <v>0</v>
      </c>
      <c r="Y105" s="226">
        <v>2</v>
      </c>
      <c r="Z105" s="226">
        <v>2</v>
      </c>
      <c r="AA105" s="226">
        <v>2</v>
      </c>
      <c r="AB105" s="226">
        <v>2</v>
      </c>
      <c r="AE105" s="226">
        <v>2</v>
      </c>
      <c r="AF105" s="226">
        <v>2</v>
      </c>
      <c r="AG105" s="226">
        <v>2</v>
      </c>
      <c r="AH105" s="226">
        <v>2</v>
      </c>
      <c r="AI105" s="226">
        <v>2</v>
      </c>
      <c r="AJ105" s="226">
        <v>3</v>
      </c>
      <c r="AK105" s="226">
        <v>2</v>
      </c>
      <c r="AL105" s="226">
        <v>3</v>
      </c>
      <c r="AM105" s="226">
        <v>2</v>
      </c>
      <c r="AN105" s="226"/>
      <c r="AO105" s="256"/>
      <c r="AP105" s="226"/>
      <c r="AQ105" s="226"/>
      <c r="AR105" s="226"/>
      <c r="AS105" s="226"/>
      <c r="AT105" s="226"/>
      <c r="AU105" s="220"/>
      <c r="AV105" s="221"/>
      <c r="AW105" s="220">
        <v>0</v>
      </c>
      <c r="AX105" s="220">
        <v>0</v>
      </c>
      <c r="AY105" s="220">
        <v>0</v>
      </c>
      <c r="AZ105" s="220">
        <v>0</v>
      </c>
      <c r="BA105" s="220">
        <v>0</v>
      </c>
      <c r="BB105" s="220">
        <v>0</v>
      </c>
      <c r="BC105" s="220">
        <v>0</v>
      </c>
      <c r="BD105" s="220">
        <v>0</v>
      </c>
      <c r="BE105" s="220">
        <v>0</v>
      </c>
      <c r="BF105" s="224">
        <f t="shared" si="26"/>
        <v>60</v>
      </c>
    </row>
    <row r="106" spans="1:59" s="255" customFormat="1" ht="19.5" customHeight="1">
      <c r="A106" s="355"/>
      <c r="B106" s="226"/>
      <c r="C106" s="232"/>
      <c r="D106" s="232" t="s">
        <v>126</v>
      </c>
      <c r="E106" s="232">
        <v>1</v>
      </c>
      <c r="F106" s="232">
        <v>1</v>
      </c>
      <c r="G106" s="232">
        <v>1</v>
      </c>
      <c r="H106" s="232">
        <v>1</v>
      </c>
      <c r="I106" s="232">
        <v>1</v>
      </c>
      <c r="J106" s="232">
        <v>1</v>
      </c>
      <c r="K106" s="232">
        <v>2</v>
      </c>
      <c r="L106" s="232">
        <v>2</v>
      </c>
      <c r="M106" s="232">
        <v>1</v>
      </c>
      <c r="N106" s="232">
        <v>1</v>
      </c>
      <c r="O106" s="232">
        <v>1</v>
      </c>
      <c r="P106" s="232">
        <v>1</v>
      </c>
      <c r="Q106" s="232">
        <v>1</v>
      </c>
      <c r="R106" s="232">
        <v>1</v>
      </c>
      <c r="S106" s="232">
        <v>2</v>
      </c>
      <c r="T106" s="232">
        <v>1</v>
      </c>
      <c r="U106" s="226"/>
      <c r="V106" s="221"/>
      <c r="W106" s="226">
        <v>0</v>
      </c>
      <c r="X106" s="226">
        <v>0</v>
      </c>
      <c r="Y106" s="232"/>
      <c r="Z106" s="232">
        <v>1</v>
      </c>
      <c r="AA106" s="232">
        <v>1</v>
      </c>
      <c r="AB106" s="232">
        <v>1</v>
      </c>
      <c r="AE106" s="232">
        <v>1</v>
      </c>
      <c r="AF106" s="232"/>
      <c r="AG106" s="232"/>
      <c r="AH106" s="232">
        <v>1</v>
      </c>
      <c r="AI106" s="232">
        <v>1</v>
      </c>
      <c r="AJ106" s="232">
        <v>1</v>
      </c>
      <c r="AK106" s="232">
        <v>1</v>
      </c>
      <c r="AL106" s="232">
        <v>1</v>
      </c>
      <c r="AM106" s="232">
        <v>1</v>
      </c>
      <c r="AN106" s="232"/>
      <c r="AO106" s="256"/>
      <c r="AP106" s="232"/>
      <c r="AQ106" s="232"/>
      <c r="AR106" s="232"/>
      <c r="AS106" s="232"/>
      <c r="AT106" s="232"/>
      <c r="AU106" s="224"/>
      <c r="AV106" s="221"/>
      <c r="AW106" s="220">
        <v>0</v>
      </c>
      <c r="AX106" s="220">
        <v>0</v>
      </c>
      <c r="AY106" s="220">
        <v>0</v>
      </c>
      <c r="AZ106" s="220">
        <v>0</v>
      </c>
      <c r="BA106" s="220">
        <v>0</v>
      </c>
      <c r="BB106" s="220">
        <v>0</v>
      </c>
      <c r="BC106" s="220">
        <v>0</v>
      </c>
      <c r="BD106" s="220">
        <v>0</v>
      </c>
      <c r="BE106" s="220">
        <v>0</v>
      </c>
      <c r="BF106" s="224">
        <f t="shared" si="26"/>
        <v>29</v>
      </c>
      <c r="BG106" s="222"/>
    </row>
    <row r="107" spans="1:59" s="255" customFormat="1" ht="19.5" customHeight="1">
      <c r="A107" s="355"/>
      <c r="B107" s="226" t="s">
        <v>222</v>
      </c>
      <c r="C107" s="226" t="s">
        <v>87</v>
      </c>
      <c r="D107" s="226" t="s">
        <v>125</v>
      </c>
      <c r="E107" s="226">
        <v>4</v>
      </c>
      <c r="F107" s="226">
        <v>4</v>
      </c>
      <c r="G107" s="226">
        <v>4</v>
      </c>
      <c r="H107" s="226">
        <v>4</v>
      </c>
      <c r="I107" s="226">
        <v>4</v>
      </c>
      <c r="J107" s="226">
        <v>4</v>
      </c>
      <c r="K107" s="226">
        <v>4</v>
      </c>
      <c r="L107" s="226">
        <v>4</v>
      </c>
      <c r="M107" s="226">
        <v>4</v>
      </c>
      <c r="N107" s="226">
        <v>4</v>
      </c>
      <c r="O107" s="226">
        <v>4</v>
      </c>
      <c r="P107" s="226">
        <v>4</v>
      </c>
      <c r="Q107" s="226">
        <v>4</v>
      </c>
      <c r="R107" s="226">
        <v>4</v>
      </c>
      <c r="S107" s="226">
        <v>4</v>
      </c>
      <c r="T107" s="226">
        <v>4</v>
      </c>
      <c r="U107" s="226"/>
      <c r="V107" s="221"/>
      <c r="W107" s="226">
        <v>0</v>
      </c>
      <c r="X107" s="226">
        <v>0</v>
      </c>
      <c r="Y107" s="226">
        <v>9</v>
      </c>
      <c r="Z107" s="226">
        <v>9</v>
      </c>
      <c r="AA107" s="226">
        <v>9</v>
      </c>
      <c r="AB107" s="226">
        <v>9</v>
      </c>
      <c r="AE107" s="226">
        <v>8</v>
      </c>
      <c r="AF107" s="226">
        <v>9</v>
      </c>
      <c r="AG107" s="226">
        <v>8</v>
      </c>
      <c r="AH107" s="226">
        <v>9</v>
      </c>
      <c r="AI107" s="226">
        <v>8</v>
      </c>
      <c r="AJ107" s="226">
        <v>9</v>
      </c>
      <c r="AK107" s="226">
        <v>8</v>
      </c>
      <c r="AL107" s="226">
        <v>9</v>
      </c>
      <c r="AM107" s="226">
        <v>8</v>
      </c>
      <c r="AN107" s="226"/>
      <c r="AO107" s="256"/>
      <c r="AP107" s="231"/>
      <c r="AQ107" s="231"/>
      <c r="AR107" s="231"/>
      <c r="AS107" s="231"/>
      <c r="AT107" s="231"/>
      <c r="AU107" s="220"/>
      <c r="AV107" s="221"/>
      <c r="AW107" s="220">
        <v>0</v>
      </c>
      <c r="AX107" s="220">
        <v>0</v>
      </c>
      <c r="AY107" s="220">
        <v>0</v>
      </c>
      <c r="AZ107" s="220">
        <v>0</v>
      </c>
      <c r="BA107" s="220">
        <v>0</v>
      </c>
      <c r="BB107" s="220">
        <v>0</v>
      </c>
      <c r="BC107" s="220">
        <v>0</v>
      </c>
      <c r="BD107" s="220">
        <v>0</v>
      </c>
      <c r="BE107" s="220">
        <v>0</v>
      </c>
      <c r="BF107" s="224">
        <f t="shared" si="26"/>
        <v>176</v>
      </c>
      <c r="BG107" s="222"/>
    </row>
    <row r="108" spans="1:59" s="255" customFormat="1" ht="19.5" customHeight="1">
      <c r="A108" s="355"/>
      <c r="B108" s="226"/>
      <c r="C108" s="226"/>
      <c r="D108" s="232" t="s">
        <v>126</v>
      </c>
      <c r="E108" s="232">
        <v>2</v>
      </c>
      <c r="F108" s="232">
        <v>2</v>
      </c>
      <c r="G108" s="232">
        <v>2</v>
      </c>
      <c r="H108" s="232">
        <v>2</v>
      </c>
      <c r="I108" s="232">
        <v>2</v>
      </c>
      <c r="J108" s="232">
        <v>2</v>
      </c>
      <c r="K108" s="232">
        <v>2</v>
      </c>
      <c r="L108" s="232">
        <v>2</v>
      </c>
      <c r="M108" s="232">
        <v>2</v>
      </c>
      <c r="N108" s="232">
        <v>2</v>
      </c>
      <c r="O108" s="232">
        <v>2</v>
      </c>
      <c r="P108" s="232">
        <v>2</v>
      </c>
      <c r="Q108" s="232">
        <v>2</v>
      </c>
      <c r="R108" s="232">
        <v>2</v>
      </c>
      <c r="S108" s="232">
        <v>2</v>
      </c>
      <c r="T108" s="232">
        <v>2</v>
      </c>
      <c r="U108" s="226"/>
      <c r="V108" s="221"/>
      <c r="W108" s="226">
        <v>0</v>
      </c>
      <c r="X108" s="226">
        <v>0</v>
      </c>
      <c r="Y108" s="232">
        <v>4</v>
      </c>
      <c r="Z108" s="232">
        <v>4</v>
      </c>
      <c r="AA108" s="232">
        <v>4</v>
      </c>
      <c r="AB108" s="232">
        <v>4</v>
      </c>
      <c r="AE108" s="232">
        <v>4</v>
      </c>
      <c r="AF108" s="232">
        <v>5</v>
      </c>
      <c r="AG108" s="232">
        <v>4</v>
      </c>
      <c r="AH108" s="232">
        <v>5</v>
      </c>
      <c r="AI108" s="232">
        <v>4</v>
      </c>
      <c r="AJ108" s="232">
        <v>5</v>
      </c>
      <c r="AK108" s="232">
        <v>4</v>
      </c>
      <c r="AL108" s="232">
        <v>5</v>
      </c>
      <c r="AM108" s="232">
        <v>4</v>
      </c>
      <c r="AN108" s="232"/>
      <c r="AO108" s="256"/>
      <c r="AP108" s="232"/>
      <c r="AQ108" s="232"/>
      <c r="AR108" s="232"/>
      <c r="AS108" s="232"/>
      <c r="AT108" s="232"/>
      <c r="AU108" s="224"/>
      <c r="AV108" s="221"/>
      <c r="AW108" s="220">
        <v>0</v>
      </c>
      <c r="AX108" s="220">
        <v>0</v>
      </c>
      <c r="AY108" s="220">
        <v>0</v>
      </c>
      <c r="AZ108" s="220">
        <v>0</v>
      </c>
      <c r="BA108" s="220">
        <v>0</v>
      </c>
      <c r="BB108" s="220">
        <v>0</v>
      </c>
      <c r="BC108" s="220">
        <v>0</v>
      </c>
      <c r="BD108" s="220">
        <v>0</v>
      </c>
      <c r="BE108" s="220">
        <v>0</v>
      </c>
      <c r="BF108" s="224">
        <f>SUM(E108:BE108)</f>
        <v>88</v>
      </c>
      <c r="BG108" s="222"/>
    </row>
    <row r="109" spans="1:58" s="222" customFormat="1" ht="19.5" customHeight="1">
      <c r="A109" s="355"/>
      <c r="B109" s="226" t="s">
        <v>20</v>
      </c>
      <c r="C109" s="228" t="s">
        <v>174</v>
      </c>
      <c r="D109" s="226" t="s">
        <v>125</v>
      </c>
      <c r="E109" s="226">
        <v>1</v>
      </c>
      <c r="F109" s="226">
        <v>1</v>
      </c>
      <c r="G109" s="226">
        <v>1</v>
      </c>
      <c r="H109" s="226">
        <v>1</v>
      </c>
      <c r="I109" s="226">
        <v>1</v>
      </c>
      <c r="J109" s="226">
        <v>1</v>
      </c>
      <c r="K109" s="226">
        <v>1</v>
      </c>
      <c r="L109" s="226">
        <v>1</v>
      </c>
      <c r="M109" s="226">
        <v>1</v>
      </c>
      <c r="N109" s="226">
        <v>1</v>
      </c>
      <c r="O109" s="226">
        <v>1</v>
      </c>
      <c r="P109" s="226">
        <v>1</v>
      </c>
      <c r="Q109" s="226">
        <v>1</v>
      </c>
      <c r="R109" s="226">
        <v>1</v>
      </c>
      <c r="S109" s="226">
        <v>1</v>
      </c>
      <c r="T109" s="226">
        <v>1</v>
      </c>
      <c r="U109" s="226"/>
      <c r="V109" s="221"/>
      <c r="W109" s="226">
        <v>0</v>
      </c>
      <c r="X109" s="226">
        <v>0</v>
      </c>
      <c r="Y109" s="226"/>
      <c r="Z109" s="226"/>
      <c r="AA109" s="226"/>
      <c r="AB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56"/>
      <c r="AP109" s="226"/>
      <c r="AQ109" s="226"/>
      <c r="AR109" s="226"/>
      <c r="AS109" s="226"/>
      <c r="AT109" s="226"/>
      <c r="AU109" s="220"/>
      <c r="AV109" s="221"/>
      <c r="AW109" s="220">
        <v>0</v>
      </c>
      <c r="AX109" s="220">
        <v>0</v>
      </c>
      <c r="AY109" s="220">
        <v>0</v>
      </c>
      <c r="AZ109" s="220">
        <v>0</v>
      </c>
      <c r="BA109" s="220">
        <v>0</v>
      </c>
      <c r="BB109" s="220">
        <v>0</v>
      </c>
      <c r="BC109" s="220">
        <v>0</v>
      </c>
      <c r="BD109" s="220">
        <v>0</v>
      </c>
      <c r="BE109" s="220">
        <v>0</v>
      </c>
      <c r="BF109" s="221">
        <f>SUM(E109:BE109)</f>
        <v>16</v>
      </c>
    </row>
    <row r="110" spans="1:58" s="255" customFormat="1" ht="19.5" customHeight="1">
      <c r="A110" s="355"/>
      <c r="B110" s="226"/>
      <c r="C110" s="232"/>
      <c r="D110" s="232" t="s">
        <v>126</v>
      </c>
      <c r="E110" s="232">
        <v>1</v>
      </c>
      <c r="F110" s="232"/>
      <c r="G110" s="232">
        <v>1</v>
      </c>
      <c r="H110" s="232"/>
      <c r="I110" s="232">
        <v>1</v>
      </c>
      <c r="J110" s="232"/>
      <c r="K110" s="232">
        <v>1</v>
      </c>
      <c r="L110" s="232"/>
      <c r="M110" s="232">
        <v>1</v>
      </c>
      <c r="N110" s="232"/>
      <c r="O110" s="232">
        <v>1</v>
      </c>
      <c r="P110" s="232"/>
      <c r="Q110" s="232">
        <v>1</v>
      </c>
      <c r="R110" s="232"/>
      <c r="S110" s="226"/>
      <c r="T110" s="232">
        <v>1</v>
      </c>
      <c r="U110" s="226"/>
      <c r="V110" s="221"/>
      <c r="W110" s="226">
        <v>0</v>
      </c>
      <c r="X110" s="226">
        <v>0</v>
      </c>
      <c r="Y110" s="232"/>
      <c r="Z110" s="232"/>
      <c r="AA110" s="232"/>
      <c r="AB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56"/>
      <c r="AP110" s="232"/>
      <c r="AQ110" s="232"/>
      <c r="AR110" s="232"/>
      <c r="AS110" s="232"/>
      <c r="AT110" s="232"/>
      <c r="AU110" s="224"/>
      <c r="AV110" s="221"/>
      <c r="AW110" s="220">
        <v>0</v>
      </c>
      <c r="AX110" s="220">
        <v>0</v>
      </c>
      <c r="AY110" s="220">
        <v>0</v>
      </c>
      <c r="AZ110" s="220">
        <v>0</v>
      </c>
      <c r="BA110" s="220">
        <v>0</v>
      </c>
      <c r="BB110" s="220">
        <v>0</v>
      </c>
      <c r="BC110" s="220">
        <v>0</v>
      </c>
      <c r="BD110" s="220">
        <v>0</v>
      </c>
      <c r="BE110" s="220">
        <v>0</v>
      </c>
      <c r="BF110" s="224">
        <f>SUM(E110:BE110)</f>
        <v>8</v>
      </c>
    </row>
    <row r="111" spans="1:58" s="222" customFormat="1" ht="16.5" customHeight="1" hidden="1">
      <c r="A111" s="355"/>
      <c r="B111" s="342" t="s">
        <v>142</v>
      </c>
      <c r="C111" s="342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6"/>
      <c r="V111" s="221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1"/>
      <c r="AW111" s="220">
        <f aca="true" t="shared" si="31" ref="AW111:BF111">AW79</f>
        <v>0</v>
      </c>
      <c r="AX111" s="220">
        <f t="shared" si="31"/>
        <v>0</v>
      </c>
      <c r="AY111" s="220">
        <f t="shared" si="31"/>
        <v>0</v>
      </c>
      <c r="AZ111" s="220">
        <f t="shared" si="31"/>
        <v>0</v>
      </c>
      <c r="BA111" s="220">
        <f t="shared" si="31"/>
        <v>0</v>
      </c>
      <c r="BB111" s="220">
        <f t="shared" si="31"/>
        <v>0</v>
      </c>
      <c r="BC111" s="220">
        <f t="shared" si="31"/>
        <v>0</v>
      </c>
      <c r="BD111" s="220">
        <f t="shared" si="31"/>
        <v>0</v>
      </c>
      <c r="BE111" s="220">
        <f t="shared" si="31"/>
        <v>0</v>
      </c>
      <c r="BF111" s="220">
        <f t="shared" si="31"/>
        <v>713</v>
      </c>
    </row>
    <row r="112" spans="1:58" s="222" customFormat="1" ht="15.75" customHeight="1" hidden="1">
      <c r="A112" s="355"/>
      <c r="B112" s="346" t="s">
        <v>143</v>
      </c>
      <c r="C112" s="346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6"/>
      <c r="V112" s="221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1"/>
      <c r="AW112" s="220"/>
      <c r="AX112" s="220"/>
      <c r="AY112" s="220"/>
      <c r="AZ112" s="220"/>
      <c r="BA112" s="220"/>
      <c r="BB112" s="220"/>
      <c r="BC112" s="220"/>
      <c r="BD112" s="220"/>
      <c r="BE112" s="220"/>
      <c r="BF112" s="220"/>
    </row>
    <row r="113" spans="1:58" s="222" customFormat="1" ht="32.25" customHeight="1" hidden="1">
      <c r="A113" s="355"/>
      <c r="B113" s="347" t="s">
        <v>144</v>
      </c>
      <c r="C113" s="347"/>
      <c r="D113" s="236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6"/>
      <c r="V113" s="221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1"/>
      <c r="AW113" s="220">
        <f aca="true" t="shared" si="32" ref="AW113:BF113">AW80</f>
        <v>0</v>
      </c>
      <c r="AX113" s="220">
        <f t="shared" si="32"/>
        <v>0</v>
      </c>
      <c r="AY113" s="220">
        <f t="shared" si="32"/>
        <v>0</v>
      </c>
      <c r="AZ113" s="220">
        <f t="shared" si="32"/>
        <v>0</v>
      </c>
      <c r="BA113" s="220">
        <f t="shared" si="32"/>
        <v>0</v>
      </c>
      <c r="BB113" s="220">
        <f t="shared" si="32"/>
        <v>0</v>
      </c>
      <c r="BC113" s="220">
        <f t="shared" si="32"/>
        <v>0</v>
      </c>
      <c r="BD113" s="220">
        <f t="shared" si="32"/>
        <v>0</v>
      </c>
      <c r="BE113" s="220">
        <f t="shared" si="32"/>
        <v>0</v>
      </c>
      <c r="BF113" s="220">
        <f t="shared" si="32"/>
        <v>356</v>
      </c>
    </row>
    <row r="114" spans="1:58" s="222" customFormat="1" ht="16.5" customHeight="1" hidden="1">
      <c r="A114" s="355"/>
      <c r="B114" s="347" t="s">
        <v>145</v>
      </c>
      <c r="C114" s="347"/>
      <c r="D114" s="236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6"/>
      <c r="V114" s="221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1"/>
      <c r="AW114" s="220">
        <f aca="true" t="shared" si="33" ref="AW114:BF114">AW111+AW113</f>
        <v>0</v>
      </c>
      <c r="AX114" s="220">
        <f t="shared" si="33"/>
        <v>0</v>
      </c>
      <c r="AY114" s="220">
        <f t="shared" si="33"/>
        <v>0</v>
      </c>
      <c r="AZ114" s="220">
        <f t="shared" si="33"/>
        <v>0</v>
      </c>
      <c r="BA114" s="220">
        <f t="shared" si="33"/>
        <v>0</v>
      </c>
      <c r="BB114" s="220">
        <f t="shared" si="33"/>
        <v>0</v>
      </c>
      <c r="BC114" s="220">
        <f t="shared" si="33"/>
        <v>0</v>
      </c>
      <c r="BD114" s="220">
        <f t="shared" si="33"/>
        <v>0</v>
      </c>
      <c r="BE114" s="220">
        <f t="shared" si="33"/>
        <v>0</v>
      </c>
      <c r="BF114" s="220">
        <f t="shared" si="33"/>
        <v>1069</v>
      </c>
    </row>
    <row r="115" spans="1:58" s="222" customFormat="1" ht="12.75" customHeight="1" hidden="1">
      <c r="A115" s="355"/>
      <c r="U115" s="226"/>
      <c r="V115" s="221"/>
      <c r="AV115" s="221"/>
      <c r="BF115" s="237"/>
    </row>
    <row r="116" spans="1:58" s="222" customFormat="1" ht="12.75">
      <c r="A116" s="355"/>
      <c r="B116" s="220" t="s">
        <v>135</v>
      </c>
      <c r="C116" s="220" t="s">
        <v>136</v>
      </c>
      <c r="D116" s="220" t="s">
        <v>125</v>
      </c>
      <c r="E116" s="220">
        <f>E118+E120+E122+E124+E126+E128+E130</f>
        <v>11</v>
      </c>
      <c r="F116" s="220">
        <f aca="true" t="shared" si="34" ref="E116:BF117">F118+F120+F122+F124+F126+F128+F130</f>
        <v>10</v>
      </c>
      <c r="G116" s="220">
        <f t="shared" si="34"/>
        <v>11</v>
      </c>
      <c r="H116" s="220">
        <f t="shared" si="34"/>
        <v>10</v>
      </c>
      <c r="I116" s="220">
        <f t="shared" si="34"/>
        <v>11</v>
      </c>
      <c r="J116" s="220">
        <f t="shared" si="34"/>
        <v>10</v>
      </c>
      <c r="K116" s="220">
        <f t="shared" si="34"/>
        <v>11</v>
      </c>
      <c r="L116" s="220">
        <f t="shared" si="34"/>
        <v>10</v>
      </c>
      <c r="M116" s="220">
        <f t="shared" si="34"/>
        <v>11</v>
      </c>
      <c r="N116" s="220">
        <f t="shared" si="34"/>
        <v>10</v>
      </c>
      <c r="O116" s="220">
        <f t="shared" si="34"/>
        <v>10</v>
      </c>
      <c r="P116" s="220">
        <f t="shared" si="34"/>
        <v>10</v>
      </c>
      <c r="Q116" s="220">
        <f t="shared" si="34"/>
        <v>10</v>
      </c>
      <c r="R116" s="220">
        <f t="shared" si="34"/>
        <v>11</v>
      </c>
      <c r="S116" s="220">
        <f t="shared" si="34"/>
        <v>11</v>
      </c>
      <c r="T116" s="220">
        <f t="shared" si="34"/>
        <v>11</v>
      </c>
      <c r="U116" s="226"/>
      <c r="V116" s="221"/>
      <c r="W116" s="220">
        <f t="shared" si="34"/>
        <v>0</v>
      </c>
      <c r="X116" s="220">
        <f t="shared" si="34"/>
        <v>0</v>
      </c>
      <c r="Y116" s="220">
        <f>Y118+Y120+Y122+Y124+Y126+Y128+Y130</f>
        <v>3</v>
      </c>
      <c r="Z116" s="220">
        <f t="shared" si="34"/>
        <v>3</v>
      </c>
      <c r="AA116" s="220">
        <f t="shared" si="34"/>
        <v>3</v>
      </c>
      <c r="AB116" s="220">
        <f>AB118+AB120+AB122+AB124+AB126+AB128+AB130</f>
        <v>3</v>
      </c>
      <c r="AC116" s="220">
        <f t="shared" si="34"/>
        <v>0</v>
      </c>
      <c r="AD116" s="220">
        <f t="shared" si="34"/>
        <v>0</v>
      </c>
      <c r="AE116" s="220">
        <f t="shared" si="34"/>
        <v>4</v>
      </c>
      <c r="AF116" s="220">
        <f t="shared" si="34"/>
        <v>4</v>
      </c>
      <c r="AG116" s="220">
        <f t="shared" si="34"/>
        <v>4</v>
      </c>
      <c r="AH116" s="220">
        <f t="shared" si="34"/>
        <v>3</v>
      </c>
      <c r="AI116" s="220">
        <f t="shared" si="34"/>
        <v>4</v>
      </c>
      <c r="AJ116" s="220">
        <f t="shared" si="34"/>
        <v>4</v>
      </c>
      <c r="AK116" s="220">
        <f t="shared" si="34"/>
        <v>4</v>
      </c>
      <c r="AL116" s="220">
        <f t="shared" si="34"/>
        <v>4</v>
      </c>
      <c r="AM116" s="220">
        <f t="shared" si="34"/>
        <v>3</v>
      </c>
      <c r="AN116" s="220">
        <f t="shared" si="34"/>
        <v>0</v>
      </c>
      <c r="AO116" s="220"/>
      <c r="AP116" s="220">
        <f t="shared" si="34"/>
        <v>0</v>
      </c>
      <c r="AQ116" s="220">
        <f t="shared" si="34"/>
        <v>0</v>
      </c>
      <c r="AR116" s="220">
        <f t="shared" si="34"/>
        <v>0</v>
      </c>
      <c r="AS116" s="220">
        <f t="shared" si="34"/>
        <v>0</v>
      </c>
      <c r="AT116" s="220">
        <f t="shared" si="34"/>
        <v>0</v>
      </c>
      <c r="AU116" s="220">
        <f t="shared" si="34"/>
        <v>0</v>
      </c>
      <c r="AV116" s="221"/>
      <c r="AW116" s="220">
        <f t="shared" si="34"/>
        <v>0</v>
      </c>
      <c r="AX116" s="220">
        <f t="shared" si="34"/>
        <v>0</v>
      </c>
      <c r="AY116" s="220">
        <f t="shared" si="34"/>
        <v>0</v>
      </c>
      <c r="AZ116" s="220">
        <f t="shared" si="34"/>
        <v>0</v>
      </c>
      <c r="BA116" s="220">
        <f t="shared" si="34"/>
        <v>0</v>
      </c>
      <c r="BB116" s="220">
        <f t="shared" si="34"/>
        <v>0</v>
      </c>
      <c r="BC116" s="220">
        <f t="shared" si="34"/>
        <v>0</v>
      </c>
      <c r="BD116" s="220">
        <f t="shared" si="34"/>
        <v>0</v>
      </c>
      <c r="BE116" s="220">
        <f t="shared" si="34"/>
        <v>0</v>
      </c>
      <c r="BF116" s="220">
        <f t="shared" si="34"/>
        <v>214</v>
      </c>
    </row>
    <row r="117" spans="1:58" s="222" customFormat="1" ht="13.5">
      <c r="A117" s="355"/>
      <c r="B117" s="220"/>
      <c r="C117" s="238" t="s">
        <v>137</v>
      </c>
      <c r="D117" s="224" t="s">
        <v>126</v>
      </c>
      <c r="E117" s="220">
        <f t="shared" si="34"/>
        <v>6</v>
      </c>
      <c r="F117" s="220">
        <f t="shared" si="34"/>
        <v>6</v>
      </c>
      <c r="G117" s="220">
        <f t="shared" si="34"/>
        <v>6</v>
      </c>
      <c r="H117" s="220">
        <f t="shared" si="34"/>
        <v>6</v>
      </c>
      <c r="I117" s="220">
        <f t="shared" si="34"/>
        <v>6</v>
      </c>
      <c r="J117" s="220">
        <f t="shared" si="34"/>
        <v>5</v>
      </c>
      <c r="K117" s="220">
        <f t="shared" si="34"/>
        <v>5</v>
      </c>
      <c r="L117" s="220">
        <f t="shared" si="34"/>
        <v>5</v>
      </c>
      <c r="M117" s="220">
        <f t="shared" si="34"/>
        <v>5</v>
      </c>
      <c r="N117" s="220">
        <f t="shared" si="34"/>
        <v>5</v>
      </c>
      <c r="O117" s="220">
        <f t="shared" si="34"/>
        <v>5</v>
      </c>
      <c r="P117" s="220">
        <f t="shared" si="34"/>
        <v>5</v>
      </c>
      <c r="Q117" s="220">
        <f t="shared" si="34"/>
        <v>5</v>
      </c>
      <c r="R117" s="220">
        <f t="shared" si="34"/>
        <v>5</v>
      </c>
      <c r="S117" s="220">
        <f t="shared" si="34"/>
        <v>5</v>
      </c>
      <c r="T117" s="220">
        <f t="shared" si="34"/>
        <v>5</v>
      </c>
      <c r="U117" s="226"/>
      <c r="V117" s="221"/>
      <c r="W117" s="220">
        <f t="shared" si="34"/>
        <v>0</v>
      </c>
      <c r="X117" s="220">
        <f t="shared" si="34"/>
        <v>0</v>
      </c>
      <c r="Y117" s="220">
        <f t="shared" si="34"/>
        <v>2</v>
      </c>
      <c r="Z117" s="220">
        <f t="shared" si="34"/>
        <v>1</v>
      </c>
      <c r="AA117" s="220">
        <f t="shared" si="34"/>
        <v>2</v>
      </c>
      <c r="AB117" s="220">
        <f t="shared" si="34"/>
        <v>1</v>
      </c>
      <c r="AC117" s="220">
        <f t="shared" si="34"/>
        <v>0</v>
      </c>
      <c r="AD117" s="220">
        <f t="shared" si="34"/>
        <v>0</v>
      </c>
      <c r="AE117" s="220">
        <f t="shared" si="34"/>
        <v>2</v>
      </c>
      <c r="AF117" s="220">
        <f t="shared" si="34"/>
        <v>1</v>
      </c>
      <c r="AG117" s="220">
        <f t="shared" si="34"/>
        <v>2</v>
      </c>
      <c r="AH117" s="220">
        <f t="shared" si="34"/>
        <v>1</v>
      </c>
      <c r="AI117" s="220">
        <f t="shared" si="34"/>
        <v>3</v>
      </c>
      <c r="AJ117" s="220">
        <f t="shared" si="34"/>
        <v>2</v>
      </c>
      <c r="AK117" s="220">
        <f t="shared" si="34"/>
        <v>3</v>
      </c>
      <c r="AL117" s="220">
        <f t="shared" si="34"/>
        <v>1</v>
      </c>
      <c r="AM117" s="220">
        <f t="shared" si="34"/>
        <v>2</v>
      </c>
      <c r="AN117" s="220">
        <f t="shared" si="34"/>
        <v>0</v>
      </c>
      <c r="AO117" s="220"/>
      <c r="AP117" s="220">
        <f t="shared" si="34"/>
        <v>0</v>
      </c>
      <c r="AQ117" s="220">
        <f t="shared" si="34"/>
        <v>0</v>
      </c>
      <c r="AR117" s="220">
        <f t="shared" si="34"/>
        <v>0</v>
      </c>
      <c r="AS117" s="220">
        <f t="shared" si="34"/>
        <v>0</v>
      </c>
      <c r="AT117" s="220">
        <f t="shared" si="34"/>
        <v>0</v>
      </c>
      <c r="AU117" s="220">
        <f t="shared" si="34"/>
        <v>0</v>
      </c>
      <c r="AV117" s="221"/>
      <c r="AW117" s="220">
        <f t="shared" si="34"/>
        <v>0</v>
      </c>
      <c r="AX117" s="220">
        <f t="shared" si="34"/>
        <v>0</v>
      </c>
      <c r="AY117" s="220">
        <f t="shared" si="34"/>
        <v>0</v>
      </c>
      <c r="AZ117" s="220">
        <f t="shared" si="34"/>
        <v>0</v>
      </c>
      <c r="BA117" s="220">
        <f t="shared" si="34"/>
        <v>0</v>
      </c>
      <c r="BB117" s="220">
        <f t="shared" si="34"/>
        <v>0</v>
      </c>
      <c r="BC117" s="220">
        <f t="shared" si="34"/>
        <v>0</v>
      </c>
      <c r="BD117" s="220">
        <f t="shared" si="34"/>
        <v>0</v>
      </c>
      <c r="BE117" s="220">
        <f t="shared" si="34"/>
        <v>0</v>
      </c>
      <c r="BF117" s="220">
        <f t="shared" si="34"/>
        <v>108</v>
      </c>
    </row>
    <row r="118" spans="1:58" s="222" customFormat="1" ht="15">
      <c r="A118" s="355"/>
      <c r="B118" s="223" t="s">
        <v>138</v>
      </c>
      <c r="C118" s="239" t="s">
        <v>175</v>
      </c>
      <c r="D118" s="220" t="s">
        <v>125</v>
      </c>
      <c r="E118" s="220">
        <v>2</v>
      </c>
      <c r="F118" s="220">
        <v>2</v>
      </c>
      <c r="G118" s="220">
        <v>2</v>
      </c>
      <c r="H118" s="220">
        <v>2</v>
      </c>
      <c r="I118" s="220">
        <v>2</v>
      </c>
      <c r="J118" s="220">
        <v>2</v>
      </c>
      <c r="K118" s="220">
        <v>2</v>
      </c>
      <c r="L118" s="220">
        <v>2</v>
      </c>
      <c r="M118" s="220">
        <v>2</v>
      </c>
      <c r="N118" s="220">
        <v>2</v>
      </c>
      <c r="O118" s="220">
        <v>2</v>
      </c>
      <c r="P118" s="220">
        <v>2</v>
      </c>
      <c r="Q118" s="220">
        <v>2</v>
      </c>
      <c r="R118" s="220">
        <v>2</v>
      </c>
      <c r="S118" s="220">
        <v>2</v>
      </c>
      <c r="T118" s="220">
        <v>2</v>
      </c>
      <c r="U118" s="226"/>
      <c r="V118" s="221"/>
      <c r="W118" s="226">
        <v>0</v>
      </c>
      <c r="X118" s="226">
        <v>0</v>
      </c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1"/>
      <c r="AW118" s="220">
        <v>0</v>
      </c>
      <c r="AX118" s="220">
        <v>0</v>
      </c>
      <c r="AY118" s="220">
        <v>0</v>
      </c>
      <c r="AZ118" s="220">
        <v>0</v>
      </c>
      <c r="BA118" s="220">
        <v>0</v>
      </c>
      <c r="BB118" s="220">
        <v>0</v>
      </c>
      <c r="BC118" s="220">
        <v>0</v>
      </c>
      <c r="BD118" s="220">
        <v>0</v>
      </c>
      <c r="BE118" s="220">
        <v>0</v>
      </c>
      <c r="BF118" s="221">
        <f>SUM(E118:BE118)</f>
        <v>32</v>
      </c>
    </row>
    <row r="119" spans="1:58" s="222" customFormat="1" ht="12.75">
      <c r="A119" s="355"/>
      <c r="B119" s="223"/>
      <c r="D119" s="224" t="s">
        <v>126</v>
      </c>
      <c r="E119" s="220">
        <v>1</v>
      </c>
      <c r="F119" s="220">
        <v>1</v>
      </c>
      <c r="G119" s="220">
        <v>1</v>
      </c>
      <c r="H119" s="220">
        <v>1</v>
      </c>
      <c r="I119" s="220">
        <v>1</v>
      </c>
      <c r="J119" s="220">
        <v>1</v>
      </c>
      <c r="K119" s="220">
        <v>1</v>
      </c>
      <c r="L119" s="220">
        <v>1</v>
      </c>
      <c r="M119" s="220">
        <v>1</v>
      </c>
      <c r="N119" s="220">
        <v>1</v>
      </c>
      <c r="O119" s="220">
        <v>1</v>
      </c>
      <c r="P119" s="220">
        <v>1</v>
      </c>
      <c r="Q119" s="220">
        <v>1</v>
      </c>
      <c r="R119" s="220">
        <v>1</v>
      </c>
      <c r="S119" s="220">
        <v>1</v>
      </c>
      <c r="T119" s="220">
        <v>1</v>
      </c>
      <c r="U119" s="226"/>
      <c r="V119" s="221"/>
      <c r="W119" s="226">
        <v>0</v>
      </c>
      <c r="X119" s="226">
        <v>0</v>
      </c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1"/>
      <c r="AW119" s="220">
        <v>0</v>
      </c>
      <c r="AX119" s="220">
        <v>0</v>
      </c>
      <c r="AY119" s="220">
        <v>0</v>
      </c>
      <c r="AZ119" s="220">
        <v>0</v>
      </c>
      <c r="BA119" s="220">
        <v>0</v>
      </c>
      <c r="BB119" s="220">
        <v>0</v>
      </c>
      <c r="BC119" s="220">
        <v>0</v>
      </c>
      <c r="BD119" s="220">
        <v>0</v>
      </c>
      <c r="BE119" s="220">
        <v>0</v>
      </c>
      <c r="BF119" s="221">
        <f>SUM(E119:BE119)</f>
        <v>16</v>
      </c>
    </row>
    <row r="120" spans="1:58" s="222" customFormat="1" ht="15">
      <c r="A120" s="355"/>
      <c r="B120" s="223" t="s">
        <v>147</v>
      </c>
      <c r="C120" s="240" t="s">
        <v>176</v>
      </c>
      <c r="D120" s="220" t="s">
        <v>125</v>
      </c>
      <c r="E120" s="220">
        <v>3</v>
      </c>
      <c r="F120" s="220">
        <v>2</v>
      </c>
      <c r="G120" s="220">
        <v>3</v>
      </c>
      <c r="H120" s="220">
        <v>2</v>
      </c>
      <c r="I120" s="220">
        <v>3</v>
      </c>
      <c r="J120" s="220">
        <v>2</v>
      </c>
      <c r="K120" s="220">
        <v>3</v>
      </c>
      <c r="L120" s="220">
        <v>2</v>
      </c>
      <c r="M120" s="220">
        <v>3</v>
      </c>
      <c r="N120" s="220">
        <v>2</v>
      </c>
      <c r="O120" s="220">
        <v>2</v>
      </c>
      <c r="P120" s="220">
        <v>2</v>
      </c>
      <c r="Q120" s="220">
        <v>2</v>
      </c>
      <c r="R120" s="220">
        <v>3</v>
      </c>
      <c r="S120" s="220">
        <v>3</v>
      </c>
      <c r="T120" s="220">
        <v>3</v>
      </c>
      <c r="U120" s="226"/>
      <c r="V120" s="221"/>
      <c r="W120" s="226">
        <v>0</v>
      </c>
      <c r="X120" s="226">
        <v>0</v>
      </c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1"/>
      <c r="AW120" s="220">
        <v>0</v>
      </c>
      <c r="AX120" s="220">
        <v>0</v>
      </c>
      <c r="AY120" s="220">
        <v>0</v>
      </c>
      <c r="AZ120" s="220">
        <v>0</v>
      </c>
      <c r="BA120" s="220">
        <v>0</v>
      </c>
      <c r="BB120" s="220">
        <v>0</v>
      </c>
      <c r="BC120" s="220">
        <v>0</v>
      </c>
      <c r="BD120" s="220">
        <v>0</v>
      </c>
      <c r="BE120" s="220">
        <v>0</v>
      </c>
      <c r="BF120" s="224">
        <f>SUM(E120:BE120)</f>
        <v>40</v>
      </c>
    </row>
    <row r="121" spans="1:58" s="222" customFormat="1" ht="12.75">
      <c r="A121" s="355"/>
      <c r="D121" s="224" t="s">
        <v>126</v>
      </c>
      <c r="E121" s="220">
        <v>2</v>
      </c>
      <c r="F121" s="220">
        <v>2</v>
      </c>
      <c r="G121" s="220">
        <v>2</v>
      </c>
      <c r="H121" s="220">
        <v>2</v>
      </c>
      <c r="I121" s="220">
        <v>2</v>
      </c>
      <c r="J121" s="220">
        <v>1</v>
      </c>
      <c r="K121" s="220">
        <v>1</v>
      </c>
      <c r="L121" s="220">
        <v>1</v>
      </c>
      <c r="M121" s="220">
        <v>1</v>
      </c>
      <c r="N121" s="220">
        <v>1</v>
      </c>
      <c r="O121" s="220">
        <v>1</v>
      </c>
      <c r="P121" s="220">
        <v>1</v>
      </c>
      <c r="Q121" s="220">
        <v>1</v>
      </c>
      <c r="R121" s="220">
        <v>1</v>
      </c>
      <c r="S121" s="220">
        <v>1</v>
      </c>
      <c r="T121" s="220">
        <v>1</v>
      </c>
      <c r="U121" s="226"/>
      <c r="V121" s="221"/>
      <c r="W121" s="226">
        <v>0</v>
      </c>
      <c r="X121" s="226">
        <v>0</v>
      </c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1"/>
      <c r="AW121" s="220">
        <v>0</v>
      </c>
      <c r="AX121" s="220">
        <v>0</v>
      </c>
      <c r="AY121" s="220">
        <v>0</v>
      </c>
      <c r="AZ121" s="220">
        <v>0</v>
      </c>
      <c r="BA121" s="220">
        <v>0</v>
      </c>
      <c r="BB121" s="220">
        <v>0</v>
      </c>
      <c r="BC121" s="220">
        <v>0</v>
      </c>
      <c r="BD121" s="220">
        <v>0</v>
      </c>
      <c r="BE121" s="220">
        <v>0</v>
      </c>
      <c r="BF121" s="221">
        <f aca="true" t="shared" si="35" ref="BF121:BF131">SUM(E121:BE121)</f>
        <v>21</v>
      </c>
    </row>
    <row r="122" spans="1:58" s="222" customFormat="1" ht="15">
      <c r="A122" s="355"/>
      <c r="B122" s="223" t="s">
        <v>148</v>
      </c>
      <c r="C122" s="239" t="s">
        <v>177</v>
      </c>
      <c r="D122" s="220" t="s">
        <v>125</v>
      </c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6"/>
      <c r="V122" s="221"/>
      <c r="W122" s="226">
        <v>0</v>
      </c>
      <c r="X122" s="226">
        <v>0</v>
      </c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1"/>
      <c r="AW122" s="220">
        <v>0</v>
      </c>
      <c r="AX122" s="220">
        <v>0</v>
      </c>
      <c r="AY122" s="220">
        <v>0</v>
      </c>
      <c r="AZ122" s="220">
        <v>0</v>
      </c>
      <c r="BA122" s="220">
        <v>0</v>
      </c>
      <c r="BB122" s="220">
        <v>0</v>
      </c>
      <c r="BC122" s="220">
        <v>0</v>
      </c>
      <c r="BD122" s="220">
        <v>0</v>
      </c>
      <c r="BE122" s="220">
        <v>0</v>
      </c>
      <c r="BF122" s="224">
        <f t="shared" si="35"/>
        <v>0</v>
      </c>
    </row>
    <row r="123" spans="1:58" s="222" customFormat="1" ht="12.75">
      <c r="A123" s="355"/>
      <c r="D123" s="224" t="s">
        <v>126</v>
      </c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6"/>
      <c r="V123" s="221"/>
      <c r="W123" s="226">
        <v>0</v>
      </c>
      <c r="X123" s="226">
        <v>0</v>
      </c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1"/>
      <c r="AW123" s="220">
        <v>0</v>
      </c>
      <c r="AX123" s="220">
        <v>0</v>
      </c>
      <c r="AY123" s="220">
        <v>0</v>
      </c>
      <c r="AZ123" s="220">
        <v>0</v>
      </c>
      <c r="BA123" s="220">
        <v>0</v>
      </c>
      <c r="BB123" s="220">
        <v>0</v>
      </c>
      <c r="BC123" s="220">
        <v>0</v>
      </c>
      <c r="BD123" s="220">
        <v>0</v>
      </c>
      <c r="BE123" s="220">
        <v>0</v>
      </c>
      <c r="BF123" s="221">
        <f t="shared" si="35"/>
        <v>0</v>
      </c>
    </row>
    <row r="124" spans="1:58" s="222" customFormat="1" ht="15">
      <c r="A124" s="355"/>
      <c r="B124" s="241" t="s">
        <v>149</v>
      </c>
      <c r="C124" s="242" t="s">
        <v>178</v>
      </c>
      <c r="D124" s="220" t="s">
        <v>125</v>
      </c>
      <c r="E124" s="220">
        <v>3</v>
      </c>
      <c r="F124" s="220">
        <v>3</v>
      </c>
      <c r="G124" s="220">
        <v>3</v>
      </c>
      <c r="H124" s="220">
        <v>3</v>
      </c>
      <c r="I124" s="220">
        <v>3</v>
      </c>
      <c r="J124" s="220">
        <v>3</v>
      </c>
      <c r="K124" s="220">
        <v>3</v>
      </c>
      <c r="L124" s="220">
        <v>3</v>
      </c>
      <c r="M124" s="220">
        <v>3</v>
      </c>
      <c r="N124" s="220">
        <v>3</v>
      </c>
      <c r="O124" s="220">
        <v>3</v>
      </c>
      <c r="P124" s="220">
        <v>3</v>
      </c>
      <c r="Q124" s="220">
        <v>3</v>
      </c>
      <c r="R124" s="220">
        <v>3</v>
      </c>
      <c r="S124" s="220">
        <v>3</v>
      </c>
      <c r="T124" s="220">
        <v>3</v>
      </c>
      <c r="U124" s="226"/>
      <c r="V124" s="221"/>
      <c r="W124" s="226">
        <v>0</v>
      </c>
      <c r="X124" s="226">
        <v>0</v>
      </c>
      <c r="Y124" s="220">
        <v>1</v>
      </c>
      <c r="Z124" s="220">
        <v>1</v>
      </c>
      <c r="AA124" s="220">
        <v>1</v>
      </c>
      <c r="AB124" s="220">
        <v>1</v>
      </c>
      <c r="AC124" s="220"/>
      <c r="AD124" s="220"/>
      <c r="AE124" s="220">
        <v>1</v>
      </c>
      <c r="AF124" s="220">
        <v>1</v>
      </c>
      <c r="AG124" s="222">
        <v>1</v>
      </c>
      <c r="AH124" s="222">
        <v>1</v>
      </c>
      <c r="AI124" s="222">
        <v>1</v>
      </c>
      <c r="AJ124" s="222">
        <v>1</v>
      </c>
      <c r="AK124" s="222">
        <v>1</v>
      </c>
      <c r="AL124" s="222">
        <v>2</v>
      </c>
      <c r="AM124" s="220">
        <v>1</v>
      </c>
      <c r="AN124" s="220"/>
      <c r="AO124" s="220"/>
      <c r="AP124" s="220"/>
      <c r="AQ124" s="220"/>
      <c r="AR124" s="220"/>
      <c r="AS124" s="220"/>
      <c r="AT124" s="220"/>
      <c r="AU124" s="220"/>
      <c r="AV124" s="221"/>
      <c r="AW124" s="220">
        <v>0</v>
      </c>
      <c r="AX124" s="220">
        <v>0</v>
      </c>
      <c r="AY124" s="220">
        <v>0</v>
      </c>
      <c r="AZ124" s="220">
        <v>0</v>
      </c>
      <c r="BA124" s="220">
        <v>0</v>
      </c>
      <c r="BB124" s="220">
        <v>0</v>
      </c>
      <c r="BC124" s="220">
        <v>0</v>
      </c>
      <c r="BD124" s="220">
        <v>0</v>
      </c>
      <c r="BE124" s="220">
        <v>0</v>
      </c>
      <c r="BF124" s="224">
        <f t="shared" si="35"/>
        <v>62</v>
      </c>
    </row>
    <row r="125" spans="1:58" s="222" customFormat="1" ht="12.75">
      <c r="A125" s="355"/>
      <c r="D125" s="224" t="s">
        <v>126</v>
      </c>
      <c r="E125" s="220">
        <v>1</v>
      </c>
      <c r="F125" s="220">
        <v>2</v>
      </c>
      <c r="G125" s="220">
        <v>1</v>
      </c>
      <c r="H125" s="220">
        <v>2</v>
      </c>
      <c r="I125" s="220">
        <v>1</v>
      </c>
      <c r="J125" s="220">
        <v>2</v>
      </c>
      <c r="K125" s="220">
        <v>1</v>
      </c>
      <c r="L125" s="220">
        <v>2</v>
      </c>
      <c r="M125" s="220">
        <v>1</v>
      </c>
      <c r="N125" s="220">
        <v>2</v>
      </c>
      <c r="O125" s="220">
        <v>1</v>
      </c>
      <c r="P125" s="220">
        <v>2</v>
      </c>
      <c r="Q125" s="220">
        <v>1</v>
      </c>
      <c r="R125" s="220">
        <v>2</v>
      </c>
      <c r="S125" s="220">
        <v>1</v>
      </c>
      <c r="T125" s="220">
        <v>2</v>
      </c>
      <c r="U125" s="226"/>
      <c r="V125" s="221"/>
      <c r="W125" s="226">
        <v>0</v>
      </c>
      <c r="X125" s="226">
        <v>0</v>
      </c>
      <c r="Y125" s="220">
        <v>1</v>
      </c>
      <c r="Z125" s="220"/>
      <c r="AA125" s="220">
        <v>1</v>
      </c>
      <c r="AB125" s="220"/>
      <c r="AC125" s="220"/>
      <c r="AD125" s="220"/>
      <c r="AE125" s="220">
        <v>1</v>
      </c>
      <c r="AF125" s="220"/>
      <c r="AG125" s="220">
        <v>1</v>
      </c>
      <c r="AH125" s="220"/>
      <c r="AI125" s="220">
        <v>1</v>
      </c>
      <c r="AJ125" s="220"/>
      <c r="AK125" s="220">
        <v>1</v>
      </c>
      <c r="AL125" s="220"/>
      <c r="AM125" s="220">
        <v>1</v>
      </c>
      <c r="AN125" s="220"/>
      <c r="AO125" s="220"/>
      <c r="AP125" s="220"/>
      <c r="AQ125" s="220"/>
      <c r="AR125" s="220"/>
      <c r="AS125" s="220"/>
      <c r="AT125" s="220"/>
      <c r="AU125" s="220"/>
      <c r="AV125" s="221"/>
      <c r="AW125" s="220">
        <v>0</v>
      </c>
      <c r="AX125" s="220">
        <v>0</v>
      </c>
      <c r="AY125" s="220">
        <v>0</v>
      </c>
      <c r="AZ125" s="220">
        <v>0</v>
      </c>
      <c r="BA125" s="220">
        <v>0</v>
      </c>
      <c r="BB125" s="220">
        <v>0</v>
      </c>
      <c r="BC125" s="220">
        <v>0</v>
      </c>
      <c r="BD125" s="220">
        <v>0</v>
      </c>
      <c r="BE125" s="220">
        <v>0</v>
      </c>
      <c r="BF125" s="221">
        <f t="shared" si="35"/>
        <v>31</v>
      </c>
    </row>
    <row r="126" spans="1:58" s="222" customFormat="1" ht="15">
      <c r="A126" s="355"/>
      <c r="B126" s="223" t="s">
        <v>150</v>
      </c>
      <c r="C126" s="239" t="s">
        <v>179</v>
      </c>
      <c r="D126" s="220" t="s">
        <v>125</v>
      </c>
      <c r="E126" s="220">
        <v>1</v>
      </c>
      <c r="F126" s="220">
        <v>1</v>
      </c>
      <c r="G126" s="220">
        <v>1</v>
      </c>
      <c r="H126" s="220">
        <v>1</v>
      </c>
      <c r="I126" s="220">
        <v>1</v>
      </c>
      <c r="J126" s="220">
        <v>1</v>
      </c>
      <c r="K126" s="220">
        <v>1</v>
      </c>
      <c r="L126" s="220">
        <v>1</v>
      </c>
      <c r="M126" s="220">
        <v>1</v>
      </c>
      <c r="N126" s="220">
        <v>1</v>
      </c>
      <c r="O126" s="220">
        <v>1</v>
      </c>
      <c r="P126" s="220">
        <v>1</v>
      </c>
      <c r="Q126" s="220">
        <v>1</v>
      </c>
      <c r="R126" s="220">
        <v>1</v>
      </c>
      <c r="S126" s="220">
        <v>1</v>
      </c>
      <c r="T126" s="220">
        <v>1</v>
      </c>
      <c r="U126" s="226"/>
      <c r="V126" s="221"/>
      <c r="W126" s="226">
        <v>0</v>
      </c>
      <c r="X126" s="226">
        <v>0</v>
      </c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1"/>
      <c r="AW126" s="220">
        <v>0</v>
      </c>
      <c r="AX126" s="220">
        <v>0</v>
      </c>
      <c r="AY126" s="220">
        <v>0</v>
      </c>
      <c r="AZ126" s="220">
        <v>0</v>
      </c>
      <c r="BA126" s="220">
        <v>0</v>
      </c>
      <c r="BB126" s="220">
        <v>0</v>
      </c>
      <c r="BC126" s="220">
        <v>0</v>
      </c>
      <c r="BD126" s="220">
        <v>0</v>
      </c>
      <c r="BE126" s="220">
        <v>0</v>
      </c>
      <c r="BF126" s="224">
        <f t="shared" si="35"/>
        <v>16</v>
      </c>
    </row>
    <row r="127" spans="1:58" s="222" customFormat="1" ht="12.75">
      <c r="A127" s="355"/>
      <c r="B127" s="220"/>
      <c r="D127" s="224" t="s">
        <v>126</v>
      </c>
      <c r="E127" s="220">
        <v>1</v>
      </c>
      <c r="F127" s="220">
        <v>0</v>
      </c>
      <c r="G127" s="220">
        <v>1</v>
      </c>
      <c r="H127" s="220">
        <v>0</v>
      </c>
      <c r="I127" s="220">
        <v>1</v>
      </c>
      <c r="J127" s="220">
        <v>0</v>
      </c>
      <c r="K127" s="220">
        <v>1</v>
      </c>
      <c r="L127" s="220">
        <v>0</v>
      </c>
      <c r="M127" s="220">
        <v>1</v>
      </c>
      <c r="N127" s="220">
        <v>0</v>
      </c>
      <c r="O127" s="220">
        <v>1</v>
      </c>
      <c r="P127" s="220">
        <v>0</v>
      </c>
      <c r="Q127" s="220">
        <v>1</v>
      </c>
      <c r="R127" s="220">
        <v>0</v>
      </c>
      <c r="S127" s="220">
        <v>1</v>
      </c>
      <c r="T127" s="220">
        <v>0</v>
      </c>
      <c r="U127" s="226"/>
      <c r="V127" s="221"/>
      <c r="W127" s="226">
        <v>0</v>
      </c>
      <c r="X127" s="226">
        <v>0</v>
      </c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1"/>
      <c r="AW127" s="220">
        <v>0</v>
      </c>
      <c r="AX127" s="220">
        <v>0</v>
      </c>
      <c r="AY127" s="220">
        <v>0</v>
      </c>
      <c r="AZ127" s="220">
        <v>0</v>
      </c>
      <c r="BA127" s="220">
        <v>0</v>
      </c>
      <c r="BB127" s="220">
        <v>0</v>
      </c>
      <c r="BC127" s="220">
        <v>0</v>
      </c>
      <c r="BD127" s="220">
        <v>0</v>
      </c>
      <c r="BE127" s="220">
        <v>0</v>
      </c>
      <c r="BF127" s="221">
        <f t="shared" si="35"/>
        <v>8</v>
      </c>
    </row>
    <row r="128" spans="1:58" s="222" customFormat="1" ht="15">
      <c r="A128" s="355"/>
      <c r="B128" s="223" t="s">
        <v>151</v>
      </c>
      <c r="C128" s="239" t="s">
        <v>180</v>
      </c>
      <c r="D128" s="220" t="s">
        <v>125</v>
      </c>
      <c r="E128" s="220">
        <v>2</v>
      </c>
      <c r="F128" s="220">
        <v>2</v>
      </c>
      <c r="G128" s="220">
        <v>2</v>
      </c>
      <c r="H128" s="220">
        <v>2</v>
      </c>
      <c r="I128" s="220">
        <v>2</v>
      </c>
      <c r="J128" s="220">
        <v>2</v>
      </c>
      <c r="K128" s="220">
        <v>2</v>
      </c>
      <c r="L128" s="220">
        <v>2</v>
      </c>
      <c r="M128" s="220">
        <v>2</v>
      </c>
      <c r="N128" s="220">
        <v>2</v>
      </c>
      <c r="O128" s="220">
        <v>2</v>
      </c>
      <c r="P128" s="220">
        <v>2</v>
      </c>
      <c r="Q128" s="220">
        <v>2</v>
      </c>
      <c r="R128" s="220">
        <v>2</v>
      </c>
      <c r="S128" s="220">
        <v>2</v>
      </c>
      <c r="T128" s="220">
        <v>2</v>
      </c>
      <c r="U128" s="226"/>
      <c r="V128" s="221"/>
      <c r="W128" s="226">
        <v>0</v>
      </c>
      <c r="X128" s="226">
        <v>0</v>
      </c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1"/>
      <c r="AW128" s="220">
        <v>0</v>
      </c>
      <c r="AX128" s="220">
        <v>0</v>
      </c>
      <c r="AY128" s="220">
        <v>0</v>
      </c>
      <c r="AZ128" s="220">
        <v>0</v>
      </c>
      <c r="BA128" s="220">
        <v>0</v>
      </c>
      <c r="BB128" s="220">
        <v>0</v>
      </c>
      <c r="BC128" s="220">
        <v>0</v>
      </c>
      <c r="BD128" s="220">
        <v>0</v>
      </c>
      <c r="BE128" s="220">
        <v>0</v>
      </c>
      <c r="BF128" s="224">
        <f>SUM(E128:BE128)</f>
        <v>32</v>
      </c>
    </row>
    <row r="129" spans="1:58" s="222" customFormat="1" ht="12.75">
      <c r="A129" s="355"/>
      <c r="B129" s="220"/>
      <c r="D129" s="224" t="s">
        <v>126</v>
      </c>
      <c r="E129" s="220">
        <v>1</v>
      </c>
      <c r="F129" s="220">
        <v>1</v>
      </c>
      <c r="G129" s="220">
        <v>1</v>
      </c>
      <c r="H129" s="220">
        <v>1</v>
      </c>
      <c r="I129" s="220">
        <v>1</v>
      </c>
      <c r="J129" s="220">
        <v>1</v>
      </c>
      <c r="K129" s="220">
        <v>1</v>
      </c>
      <c r="L129" s="220">
        <v>1</v>
      </c>
      <c r="M129" s="220">
        <v>1</v>
      </c>
      <c r="N129" s="220">
        <v>1</v>
      </c>
      <c r="O129" s="220">
        <v>1</v>
      </c>
      <c r="P129" s="220">
        <v>1</v>
      </c>
      <c r="Q129" s="220">
        <v>1</v>
      </c>
      <c r="R129" s="220">
        <v>1</v>
      </c>
      <c r="S129" s="220">
        <v>1</v>
      </c>
      <c r="T129" s="220">
        <v>1</v>
      </c>
      <c r="U129" s="226"/>
      <c r="V129" s="221"/>
      <c r="W129" s="226">
        <v>0</v>
      </c>
      <c r="X129" s="226">
        <v>0</v>
      </c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220"/>
      <c r="AV129" s="221"/>
      <c r="AW129" s="220">
        <v>0</v>
      </c>
      <c r="AX129" s="220">
        <v>0</v>
      </c>
      <c r="AY129" s="220">
        <v>0</v>
      </c>
      <c r="AZ129" s="220">
        <v>0</v>
      </c>
      <c r="BA129" s="220">
        <v>0</v>
      </c>
      <c r="BB129" s="220">
        <v>0</v>
      </c>
      <c r="BC129" s="220">
        <v>0</v>
      </c>
      <c r="BD129" s="220">
        <v>0</v>
      </c>
      <c r="BE129" s="220">
        <v>0</v>
      </c>
      <c r="BF129" s="221">
        <f t="shared" si="35"/>
        <v>16</v>
      </c>
    </row>
    <row r="130" spans="1:58" s="222" customFormat="1" ht="12.75">
      <c r="A130" s="355"/>
      <c r="B130" s="223" t="s">
        <v>247</v>
      </c>
      <c r="C130" s="243" t="s">
        <v>31</v>
      </c>
      <c r="D130" s="220" t="s">
        <v>125</v>
      </c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6"/>
      <c r="V130" s="221"/>
      <c r="W130" s="226">
        <v>0</v>
      </c>
      <c r="X130" s="226">
        <v>0</v>
      </c>
      <c r="Y130" s="220">
        <v>2</v>
      </c>
      <c r="Z130" s="220">
        <v>2</v>
      </c>
      <c r="AA130" s="220">
        <v>2</v>
      </c>
      <c r="AB130" s="220">
        <v>2</v>
      </c>
      <c r="AC130" s="220"/>
      <c r="AD130" s="220"/>
      <c r="AE130" s="220">
        <v>3</v>
      </c>
      <c r="AF130" s="220">
        <v>3</v>
      </c>
      <c r="AG130" s="220">
        <v>3</v>
      </c>
      <c r="AH130" s="220">
        <v>2</v>
      </c>
      <c r="AI130" s="220">
        <v>3</v>
      </c>
      <c r="AJ130" s="220">
        <v>3</v>
      </c>
      <c r="AK130" s="220">
        <v>3</v>
      </c>
      <c r="AL130" s="220">
        <v>2</v>
      </c>
      <c r="AM130" s="220">
        <v>2</v>
      </c>
      <c r="AN130" s="220"/>
      <c r="AO130" s="220"/>
      <c r="AP130" s="220"/>
      <c r="AQ130" s="220"/>
      <c r="AR130" s="220"/>
      <c r="AS130" s="220"/>
      <c r="AT130" s="220"/>
      <c r="AU130" s="220"/>
      <c r="AV130" s="221"/>
      <c r="AW130" s="220">
        <v>0</v>
      </c>
      <c r="AX130" s="220">
        <v>0</v>
      </c>
      <c r="AY130" s="220">
        <v>0</v>
      </c>
      <c r="AZ130" s="220">
        <v>0</v>
      </c>
      <c r="BA130" s="220">
        <v>0</v>
      </c>
      <c r="BB130" s="220">
        <v>0</v>
      </c>
      <c r="BC130" s="220">
        <v>0</v>
      </c>
      <c r="BD130" s="220">
        <v>0</v>
      </c>
      <c r="BE130" s="220">
        <v>0</v>
      </c>
      <c r="BF130" s="224">
        <f t="shared" si="35"/>
        <v>32</v>
      </c>
    </row>
    <row r="131" spans="1:58" s="222" customFormat="1" ht="12.75">
      <c r="A131" s="355"/>
      <c r="D131" s="224" t="s">
        <v>126</v>
      </c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6"/>
      <c r="V131" s="221"/>
      <c r="W131" s="226">
        <v>0</v>
      </c>
      <c r="X131" s="226">
        <v>0</v>
      </c>
      <c r="Y131" s="220">
        <v>1</v>
      </c>
      <c r="Z131" s="220">
        <v>1</v>
      </c>
      <c r="AA131" s="220">
        <v>1</v>
      </c>
      <c r="AB131" s="220">
        <v>1</v>
      </c>
      <c r="AC131" s="220"/>
      <c r="AD131" s="220"/>
      <c r="AE131" s="220">
        <v>1</v>
      </c>
      <c r="AF131" s="220">
        <v>1</v>
      </c>
      <c r="AG131" s="220">
        <v>1</v>
      </c>
      <c r="AH131" s="220">
        <v>1</v>
      </c>
      <c r="AI131" s="220">
        <v>2</v>
      </c>
      <c r="AJ131" s="220">
        <v>2</v>
      </c>
      <c r="AK131" s="220">
        <v>2</v>
      </c>
      <c r="AL131" s="220">
        <v>1</v>
      </c>
      <c r="AM131" s="220">
        <v>1</v>
      </c>
      <c r="AN131" s="220"/>
      <c r="AO131" s="220"/>
      <c r="AP131" s="220"/>
      <c r="AQ131" s="220"/>
      <c r="AR131" s="220"/>
      <c r="AS131" s="220"/>
      <c r="AT131" s="220"/>
      <c r="AU131" s="220"/>
      <c r="AV131" s="221"/>
      <c r="AW131" s="220">
        <v>0</v>
      </c>
      <c r="AX131" s="220">
        <v>0</v>
      </c>
      <c r="AY131" s="220">
        <v>0</v>
      </c>
      <c r="AZ131" s="220">
        <v>0</v>
      </c>
      <c r="BA131" s="220">
        <v>0</v>
      </c>
      <c r="BB131" s="220">
        <v>0</v>
      </c>
      <c r="BC131" s="220">
        <v>0</v>
      </c>
      <c r="BD131" s="220">
        <v>0</v>
      </c>
      <c r="BE131" s="220">
        <v>0</v>
      </c>
      <c r="BF131" s="221">
        <f t="shared" si="35"/>
        <v>16</v>
      </c>
    </row>
    <row r="132" spans="1:58" s="222" customFormat="1" ht="12.75">
      <c r="A132" s="355"/>
      <c r="B132" s="220" t="s">
        <v>32</v>
      </c>
      <c r="C132" s="220" t="s">
        <v>139</v>
      </c>
      <c r="D132" s="220" t="s">
        <v>125</v>
      </c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6"/>
      <c r="V132" s="221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1"/>
      <c r="AW132" s="277">
        <v>0</v>
      </c>
      <c r="AX132" s="277">
        <v>0</v>
      </c>
      <c r="AY132" s="277">
        <v>0</v>
      </c>
      <c r="AZ132" s="277">
        <v>0</v>
      </c>
      <c r="BA132" s="277">
        <v>0</v>
      </c>
      <c r="BB132" s="277">
        <v>0</v>
      </c>
      <c r="BC132" s="277">
        <v>0</v>
      </c>
      <c r="BD132" s="277">
        <v>0</v>
      </c>
      <c r="BE132" s="277">
        <v>0</v>
      </c>
      <c r="BF132" s="221">
        <f aca="true" t="shared" si="36" ref="BF132:BF173">SUM(E132:BE132)</f>
        <v>0</v>
      </c>
    </row>
    <row r="133" spans="1:58" s="222" customFormat="1" ht="20.25" customHeight="1">
      <c r="A133" s="355"/>
      <c r="B133" s="220"/>
      <c r="C133" s="238" t="s">
        <v>137</v>
      </c>
      <c r="D133" s="220" t="s">
        <v>126</v>
      </c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6"/>
      <c r="V133" s="221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  <c r="AJ133" s="220"/>
      <c r="AK133" s="220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1"/>
      <c r="AW133" s="277">
        <v>0</v>
      </c>
      <c r="AX133" s="277">
        <v>0</v>
      </c>
      <c r="AY133" s="277">
        <v>0</v>
      </c>
      <c r="AZ133" s="277">
        <v>0</v>
      </c>
      <c r="BA133" s="277">
        <v>0</v>
      </c>
      <c r="BB133" s="277">
        <v>0</v>
      </c>
      <c r="BC133" s="277">
        <v>0</v>
      </c>
      <c r="BD133" s="277">
        <v>0</v>
      </c>
      <c r="BE133" s="277">
        <v>0</v>
      </c>
      <c r="BF133" s="221">
        <f t="shared" si="36"/>
        <v>0</v>
      </c>
    </row>
    <row r="134" spans="1:58" s="222" customFormat="1" ht="12.75">
      <c r="A134" s="355"/>
      <c r="B134" s="220" t="s">
        <v>140</v>
      </c>
      <c r="C134" s="220" t="s">
        <v>141</v>
      </c>
      <c r="D134" s="220" t="s">
        <v>125</v>
      </c>
      <c r="E134" s="220">
        <f aca="true" t="shared" si="37" ref="E134:T134">E136+E146+E154+E158</f>
        <v>3</v>
      </c>
      <c r="F134" s="220">
        <f t="shared" si="37"/>
        <v>3</v>
      </c>
      <c r="G134" s="220">
        <f t="shared" si="37"/>
        <v>3</v>
      </c>
      <c r="H134" s="220">
        <f t="shared" si="37"/>
        <v>3</v>
      </c>
      <c r="I134" s="220">
        <f t="shared" si="37"/>
        <v>3</v>
      </c>
      <c r="J134" s="220">
        <f t="shared" si="37"/>
        <v>3</v>
      </c>
      <c r="K134" s="220">
        <f t="shared" si="37"/>
        <v>3</v>
      </c>
      <c r="L134" s="220">
        <f t="shared" si="37"/>
        <v>3</v>
      </c>
      <c r="M134" s="220">
        <f t="shared" si="37"/>
        <v>3</v>
      </c>
      <c r="N134" s="220">
        <f t="shared" si="37"/>
        <v>3</v>
      </c>
      <c r="O134" s="220">
        <f t="shared" si="37"/>
        <v>3</v>
      </c>
      <c r="P134" s="220">
        <f t="shared" si="37"/>
        <v>3</v>
      </c>
      <c r="Q134" s="220">
        <f t="shared" si="37"/>
        <v>3</v>
      </c>
      <c r="R134" s="220">
        <f t="shared" si="37"/>
        <v>3</v>
      </c>
      <c r="S134" s="220">
        <f t="shared" si="37"/>
        <v>3</v>
      </c>
      <c r="T134" s="220">
        <f t="shared" si="37"/>
        <v>3</v>
      </c>
      <c r="U134" s="226"/>
      <c r="V134" s="221"/>
      <c r="W134" s="220">
        <f>W136+W146+W154+W158</f>
        <v>0</v>
      </c>
      <c r="X134" s="220">
        <f>X136+X146+X154+X158</f>
        <v>0</v>
      </c>
      <c r="Y134" s="220">
        <f aca="true" t="shared" si="38" ref="Y134:AU134">Y138+Y140</f>
        <v>7</v>
      </c>
      <c r="Z134" s="220">
        <f t="shared" si="38"/>
        <v>7</v>
      </c>
      <c r="AA134" s="220">
        <f t="shared" si="38"/>
        <v>7</v>
      </c>
      <c r="AB134" s="220">
        <f t="shared" si="38"/>
        <v>7</v>
      </c>
      <c r="AC134" s="220">
        <f t="shared" si="38"/>
        <v>0</v>
      </c>
      <c r="AD134" s="220">
        <f t="shared" si="38"/>
        <v>0</v>
      </c>
      <c r="AE134" s="220">
        <f t="shared" si="38"/>
        <v>0</v>
      </c>
      <c r="AF134" s="220">
        <f t="shared" si="38"/>
        <v>0</v>
      </c>
      <c r="AG134" s="220">
        <f t="shared" si="38"/>
        <v>0</v>
      </c>
      <c r="AH134" s="220">
        <f t="shared" si="38"/>
        <v>0</v>
      </c>
      <c r="AI134" s="220">
        <f t="shared" si="38"/>
        <v>0</v>
      </c>
      <c r="AJ134" s="220">
        <f t="shared" si="38"/>
        <v>0</v>
      </c>
      <c r="AK134" s="220">
        <f t="shared" si="38"/>
        <v>0</v>
      </c>
      <c r="AL134" s="220">
        <f t="shared" si="38"/>
        <v>0</v>
      </c>
      <c r="AM134" s="220">
        <f t="shared" si="38"/>
        <v>0</v>
      </c>
      <c r="AN134" s="220">
        <f t="shared" si="38"/>
        <v>0</v>
      </c>
      <c r="AO134" s="220"/>
      <c r="AP134" s="220">
        <f t="shared" si="38"/>
        <v>0</v>
      </c>
      <c r="AQ134" s="220">
        <f t="shared" si="38"/>
        <v>0</v>
      </c>
      <c r="AR134" s="220">
        <f t="shared" si="38"/>
        <v>0</v>
      </c>
      <c r="AS134" s="220">
        <f t="shared" si="38"/>
        <v>0</v>
      </c>
      <c r="AT134" s="220">
        <f t="shared" si="38"/>
        <v>0</v>
      </c>
      <c r="AU134" s="220">
        <f t="shared" si="38"/>
        <v>0</v>
      </c>
      <c r="AV134" s="221"/>
      <c r="AW134" s="277">
        <v>0</v>
      </c>
      <c r="AX134" s="277">
        <v>0</v>
      </c>
      <c r="AY134" s="277">
        <v>0</v>
      </c>
      <c r="AZ134" s="277">
        <v>0</v>
      </c>
      <c r="BA134" s="277">
        <v>0</v>
      </c>
      <c r="BB134" s="277">
        <v>0</v>
      </c>
      <c r="BC134" s="277">
        <v>0</v>
      </c>
      <c r="BD134" s="277">
        <v>0</v>
      </c>
      <c r="BE134" s="277">
        <v>0</v>
      </c>
      <c r="BF134" s="221">
        <f t="shared" si="36"/>
        <v>76</v>
      </c>
    </row>
    <row r="135" spans="1:58" s="222" customFormat="1" ht="12.75">
      <c r="A135" s="355"/>
      <c r="B135" s="220"/>
      <c r="C135" s="220"/>
      <c r="D135" s="220" t="s">
        <v>126</v>
      </c>
      <c r="E135" s="220">
        <f aca="true" t="shared" si="39" ref="E135:AU135">E137</f>
        <v>1</v>
      </c>
      <c r="F135" s="220">
        <f t="shared" si="39"/>
        <v>1</v>
      </c>
      <c r="G135" s="220">
        <f t="shared" si="39"/>
        <v>0</v>
      </c>
      <c r="H135" s="220">
        <f t="shared" si="39"/>
        <v>1</v>
      </c>
      <c r="I135" s="220">
        <f t="shared" si="39"/>
        <v>0</v>
      </c>
      <c r="J135" s="220">
        <f t="shared" si="39"/>
        <v>2</v>
      </c>
      <c r="K135" s="220">
        <f t="shared" si="39"/>
        <v>0</v>
      </c>
      <c r="L135" s="220">
        <f t="shared" si="39"/>
        <v>0</v>
      </c>
      <c r="M135" s="220">
        <f t="shared" si="39"/>
        <v>1</v>
      </c>
      <c r="N135" s="220">
        <f t="shared" si="39"/>
        <v>2</v>
      </c>
      <c r="O135" s="220">
        <f t="shared" si="39"/>
        <v>1</v>
      </c>
      <c r="P135" s="220">
        <f t="shared" si="39"/>
        <v>1</v>
      </c>
      <c r="Q135" s="220">
        <f t="shared" si="39"/>
        <v>2</v>
      </c>
      <c r="R135" s="220">
        <f t="shared" si="39"/>
        <v>2</v>
      </c>
      <c r="S135" s="220">
        <f t="shared" si="39"/>
        <v>2</v>
      </c>
      <c r="T135" s="220">
        <f t="shared" si="39"/>
        <v>4</v>
      </c>
      <c r="U135" s="226"/>
      <c r="V135" s="221"/>
      <c r="W135" s="220">
        <f t="shared" si="39"/>
        <v>0</v>
      </c>
      <c r="X135" s="220">
        <f t="shared" si="39"/>
        <v>0</v>
      </c>
      <c r="Y135" s="220">
        <f t="shared" si="39"/>
        <v>3</v>
      </c>
      <c r="Z135" s="220">
        <f t="shared" si="39"/>
        <v>3</v>
      </c>
      <c r="AA135" s="220">
        <f t="shared" si="39"/>
        <v>3</v>
      </c>
      <c r="AB135" s="220">
        <f t="shared" si="39"/>
        <v>3</v>
      </c>
      <c r="AC135" s="220">
        <f t="shared" si="39"/>
        <v>0</v>
      </c>
      <c r="AD135" s="220">
        <v>0</v>
      </c>
      <c r="AE135" s="220">
        <f t="shared" si="39"/>
        <v>0</v>
      </c>
      <c r="AF135" s="220">
        <f t="shared" si="39"/>
        <v>0</v>
      </c>
      <c r="AG135" s="220">
        <f t="shared" si="39"/>
        <v>0</v>
      </c>
      <c r="AH135" s="220">
        <f t="shared" si="39"/>
        <v>0</v>
      </c>
      <c r="AI135" s="220">
        <f t="shared" si="39"/>
        <v>0</v>
      </c>
      <c r="AJ135" s="220">
        <f t="shared" si="39"/>
        <v>0</v>
      </c>
      <c r="AK135" s="220">
        <f t="shared" si="39"/>
        <v>0</v>
      </c>
      <c r="AL135" s="220">
        <f t="shared" si="39"/>
        <v>0</v>
      </c>
      <c r="AM135" s="220">
        <f t="shared" si="39"/>
        <v>0</v>
      </c>
      <c r="AN135" s="220">
        <f t="shared" si="39"/>
        <v>0</v>
      </c>
      <c r="AO135" s="220"/>
      <c r="AP135" s="220">
        <f t="shared" si="39"/>
        <v>0</v>
      </c>
      <c r="AQ135" s="220">
        <f t="shared" si="39"/>
        <v>0</v>
      </c>
      <c r="AR135" s="220">
        <f t="shared" si="39"/>
        <v>0</v>
      </c>
      <c r="AS135" s="220">
        <f t="shared" si="39"/>
        <v>0</v>
      </c>
      <c r="AT135" s="220">
        <f t="shared" si="39"/>
        <v>0</v>
      </c>
      <c r="AU135" s="220">
        <f t="shared" si="39"/>
        <v>0</v>
      </c>
      <c r="AV135" s="221"/>
      <c r="AW135" s="277">
        <v>0</v>
      </c>
      <c r="AX135" s="277">
        <v>0</v>
      </c>
      <c r="AY135" s="277">
        <v>0</v>
      </c>
      <c r="AZ135" s="277">
        <v>0</v>
      </c>
      <c r="BA135" s="277">
        <v>0</v>
      </c>
      <c r="BB135" s="277">
        <v>0</v>
      </c>
      <c r="BC135" s="277">
        <v>0</v>
      </c>
      <c r="BD135" s="277">
        <v>0</v>
      </c>
      <c r="BE135" s="277">
        <v>0</v>
      </c>
      <c r="BF135" s="221">
        <f>SUM(E135:BE135)</f>
        <v>32</v>
      </c>
    </row>
    <row r="136" spans="1:58" s="222" customFormat="1" ht="12.75">
      <c r="A136" s="355"/>
      <c r="B136" s="220" t="s">
        <v>152</v>
      </c>
      <c r="C136" s="241" t="s">
        <v>248</v>
      </c>
      <c r="D136" s="220" t="s">
        <v>125</v>
      </c>
      <c r="E136" s="220">
        <f aca="true" t="shared" si="40" ref="E136:T136">E138+E140</f>
        <v>3</v>
      </c>
      <c r="F136" s="220">
        <f t="shared" si="40"/>
        <v>3</v>
      </c>
      <c r="G136" s="220">
        <f t="shared" si="40"/>
        <v>3</v>
      </c>
      <c r="H136" s="220">
        <f t="shared" si="40"/>
        <v>3</v>
      </c>
      <c r="I136" s="220">
        <f t="shared" si="40"/>
        <v>3</v>
      </c>
      <c r="J136" s="220">
        <f t="shared" si="40"/>
        <v>3</v>
      </c>
      <c r="K136" s="220">
        <f t="shared" si="40"/>
        <v>3</v>
      </c>
      <c r="L136" s="220">
        <f t="shared" si="40"/>
        <v>3</v>
      </c>
      <c r="M136" s="220">
        <f t="shared" si="40"/>
        <v>3</v>
      </c>
      <c r="N136" s="220">
        <f t="shared" si="40"/>
        <v>3</v>
      </c>
      <c r="O136" s="220">
        <f t="shared" si="40"/>
        <v>3</v>
      </c>
      <c r="P136" s="220">
        <f t="shared" si="40"/>
        <v>3</v>
      </c>
      <c r="Q136" s="220">
        <f t="shared" si="40"/>
        <v>3</v>
      </c>
      <c r="R136" s="220">
        <f t="shared" si="40"/>
        <v>3</v>
      </c>
      <c r="S136" s="220">
        <f t="shared" si="40"/>
        <v>3</v>
      </c>
      <c r="T136" s="220">
        <f t="shared" si="40"/>
        <v>3</v>
      </c>
      <c r="U136" s="226"/>
      <c r="V136" s="221"/>
      <c r="W136" s="220">
        <f aca="true" t="shared" si="41" ref="W136:AD136">W138+W140</f>
        <v>0</v>
      </c>
      <c r="X136" s="220">
        <f t="shared" si="41"/>
        <v>0</v>
      </c>
      <c r="Y136" s="220">
        <f t="shared" si="41"/>
        <v>7</v>
      </c>
      <c r="Z136" s="220">
        <f t="shared" si="41"/>
        <v>7</v>
      </c>
      <c r="AA136" s="220">
        <f t="shared" si="41"/>
        <v>7</v>
      </c>
      <c r="AB136" s="220">
        <f t="shared" si="41"/>
        <v>7</v>
      </c>
      <c r="AC136" s="220">
        <f t="shared" si="41"/>
        <v>0</v>
      </c>
      <c r="AD136" s="220">
        <f t="shared" si="41"/>
        <v>0</v>
      </c>
      <c r="AE136" s="220">
        <f aca="true" t="shared" si="42" ref="AE136:AU136">AE138+AE140</f>
        <v>0</v>
      </c>
      <c r="AF136" s="220">
        <f t="shared" si="42"/>
        <v>0</v>
      </c>
      <c r="AG136" s="220">
        <f t="shared" si="42"/>
        <v>0</v>
      </c>
      <c r="AH136" s="220">
        <f t="shared" si="42"/>
        <v>0</v>
      </c>
      <c r="AI136" s="220">
        <f t="shared" si="42"/>
        <v>0</v>
      </c>
      <c r="AJ136" s="220">
        <f t="shared" si="42"/>
        <v>0</v>
      </c>
      <c r="AK136" s="220">
        <f t="shared" si="42"/>
        <v>0</v>
      </c>
      <c r="AL136" s="220">
        <f t="shared" si="42"/>
        <v>0</v>
      </c>
      <c r="AM136" s="220">
        <f t="shared" si="42"/>
        <v>0</v>
      </c>
      <c r="AN136" s="220">
        <f t="shared" si="42"/>
        <v>0</v>
      </c>
      <c r="AO136" s="220"/>
      <c r="AP136" s="220">
        <f t="shared" si="42"/>
        <v>0</v>
      </c>
      <c r="AQ136" s="220">
        <f t="shared" si="42"/>
        <v>0</v>
      </c>
      <c r="AR136" s="220">
        <f t="shared" si="42"/>
        <v>0</v>
      </c>
      <c r="AS136" s="220">
        <f t="shared" si="42"/>
        <v>0</v>
      </c>
      <c r="AT136" s="220">
        <f t="shared" si="42"/>
        <v>0</v>
      </c>
      <c r="AU136" s="220">
        <f t="shared" si="42"/>
        <v>0</v>
      </c>
      <c r="AV136" s="221"/>
      <c r="AW136" s="277">
        <v>0</v>
      </c>
      <c r="AX136" s="277">
        <v>0</v>
      </c>
      <c r="AY136" s="277">
        <v>0</v>
      </c>
      <c r="AZ136" s="277">
        <v>0</v>
      </c>
      <c r="BA136" s="277">
        <v>0</v>
      </c>
      <c r="BB136" s="277">
        <v>0</v>
      </c>
      <c r="BC136" s="277">
        <v>0</v>
      </c>
      <c r="BD136" s="277">
        <v>0</v>
      </c>
      <c r="BE136" s="277">
        <v>0</v>
      </c>
      <c r="BF136" s="221">
        <f t="shared" si="36"/>
        <v>76</v>
      </c>
    </row>
    <row r="137" spans="1:58" s="222" customFormat="1" ht="12.75">
      <c r="A137" s="355"/>
      <c r="B137" s="220"/>
      <c r="C137" s="241"/>
      <c r="D137" s="220" t="s">
        <v>126</v>
      </c>
      <c r="E137" s="220">
        <f aca="true" t="shared" si="43" ref="E137:T137">E139</f>
        <v>1</v>
      </c>
      <c r="F137" s="220">
        <f t="shared" si="43"/>
        <v>1</v>
      </c>
      <c r="G137" s="220">
        <f t="shared" si="43"/>
        <v>0</v>
      </c>
      <c r="H137" s="220">
        <f t="shared" si="43"/>
        <v>1</v>
      </c>
      <c r="I137" s="220">
        <f t="shared" si="43"/>
        <v>0</v>
      </c>
      <c r="J137" s="220">
        <f t="shared" si="43"/>
        <v>2</v>
      </c>
      <c r="K137" s="220">
        <f t="shared" si="43"/>
        <v>0</v>
      </c>
      <c r="L137" s="220">
        <f t="shared" si="43"/>
        <v>0</v>
      </c>
      <c r="M137" s="220">
        <f t="shared" si="43"/>
        <v>1</v>
      </c>
      <c r="N137" s="220">
        <f t="shared" si="43"/>
        <v>2</v>
      </c>
      <c r="O137" s="220">
        <f t="shared" si="43"/>
        <v>1</v>
      </c>
      <c r="P137" s="220">
        <f t="shared" si="43"/>
        <v>1</v>
      </c>
      <c r="Q137" s="220">
        <f t="shared" si="43"/>
        <v>2</v>
      </c>
      <c r="R137" s="220">
        <f t="shared" si="43"/>
        <v>2</v>
      </c>
      <c r="S137" s="220">
        <f t="shared" si="43"/>
        <v>2</v>
      </c>
      <c r="T137" s="220">
        <f t="shared" si="43"/>
        <v>4</v>
      </c>
      <c r="U137" s="226"/>
      <c r="V137" s="221"/>
      <c r="W137" s="220">
        <f>W139</f>
        <v>0</v>
      </c>
      <c r="X137" s="220">
        <f>X139</f>
        <v>0</v>
      </c>
      <c r="Y137" s="220">
        <f aca="true" t="shared" si="44" ref="Y137:AU137">Y139+Y141+Y144</f>
        <v>3</v>
      </c>
      <c r="Z137" s="220">
        <f t="shared" si="44"/>
        <v>3</v>
      </c>
      <c r="AA137" s="220">
        <f t="shared" si="44"/>
        <v>3</v>
      </c>
      <c r="AB137" s="220">
        <f t="shared" si="44"/>
        <v>3</v>
      </c>
      <c r="AC137" s="220">
        <f t="shared" si="44"/>
        <v>0</v>
      </c>
      <c r="AD137" s="220">
        <v>0</v>
      </c>
      <c r="AE137" s="220">
        <f t="shared" si="44"/>
        <v>0</v>
      </c>
      <c r="AF137" s="220">
        <f t="shared" si="44"/>
        <v>0</v>
      </c>
      <c r="AG137" s="220">
        <f t="shared" si="44"/>
        <v>0</v>
      </c>
      <c r="AH137" s="220">
        <f t="shared" si="44"/>
        <v>0</v>
      </c>
      <c r="AI137" s="220">
        <f t="shared" si="44"/>
        <v>0</v>
      </c>
      <c r="AJ137" s="220">
        <f t="shared" si="44"/>
        <v>0</v>
      </c>
      <c r="AK137" s="220">
        <f t="shared" si="44"/>
        <v>0</v>
      </c>
      <c r="AL137" s="220">
        <f t="shared" si="44"/>
        <v>0</v>
      </c>
      <c r="AM137" s="220">
        <f t="shared" si="44"/>
        <v>0</v>
      </c>
      <c r="AN137" s="220">
        <f t="shared" si="44"/>
        <v>0</v>
      </c>
      <c r="AO137" s="220"/>
      <c r="AP137" s="220">
        <f t="shared" si="44"/>
        <v>0</v>
      </c>
      <c r="AQ137" s="220">
        <f t="shared" si="44"/>
        <v>0</v>
      </c>
      <c r="AR137" s="220">
        <f t="shared" si="44"/>
        <v>0</v>
      </c>
      <c r="AS137" s="220">
        <f t="shared" si="44"/>
        <v>0</v>
      </c>
      <c r="AT137" s="220">
        <f t="shared" si="44"/>
        <v>0</v>
      </c>
      <c r="AU137" s="220">
        <f t="shared" si="44"/>
        <v>0</v>
      </c>
      <c r="AV137" s="221"/>
      <c r="AW137" s="277">
        <v>0</v>
      </c>
      <c r="AX137" s="277">
        <v>0</v>
      </c>
      <c r="AY137" s="277">
        <v>0</v>
      </c>
      <c r="AZ137" s="277">
        <v>0</v>
      </c>
      <c r="BA137" s="277">
        <v>0</v>
      </c>
      <c r="BB137" s="277">
        <v>0</v>
      </c>
      <c r="BC137" s="277">
        <v>0</v>
      </c>
      <c r="BD137" s="277">
        <v>0</v>
      </c>
      <c r="BE137" s="277">
        <v>0</v>
      </c>
      <c r="BF137" s="221">
        <f t="shared" si="36"/>
        <v>32</v>
      </c>
    </row>
    <row r="138" spans="1:58" s="222" customFormat="1" ht="16.5" customHeight="1">
      <c r="A138" s="355"/>
      <c r="B138" s="244" t="s">
        <v>36</v>
      </c>
      <c r="C138" s="241" t="s">
        <v>181</v>
      </c>
      <c r="D138" s="220" t="s">
        <v>125</v>
      </c>
      <c r="E138" s="220">
        <v>3</v>
      </c>
      <c r="F138" s="220">
        <v>3</v>
      </c>
      <c r="G138" s="220">
        <v>3</v>
      </c>
      <c r="H138" s="220">
        <v>3</v>
      </c>
      <c r="I138" s="220">
        <v>3</v>
      </c>
      <c r="J138" s="220">
        <v>3</v>
      </c>
      <c r="K138" s="220">
        <v>3</v>
      </c>
      <c r="L138" s="220">
        <v>3</v>
      </c>
      <c r="M138" s="220">
        <v>3</v>
      </c>
      <c r="N138" s="220">
        <v>3</v>
      </c>
      <c r="O138" s="220">
        <v>3</v>
      </c>
      <c r="P138" s="220">
        <v>3</v>
      </c>
      <c r="Q138" s="220">
        <v>3</v>
      </c>
      <c r="R138" s="220">
        <v>3</v>
      </c>
      <c r="S138" s="220">
        <v>3</v>
      </c>
      <c r="T138" s="220">
        <v>3</v>
      </c>
      <c r="U138" s="226"/>
      <c r="V138" s="221"/>
      <c r="W138" s="226">
        <v>0</v>
      </c>
      <c r="X138" s="226">
        <v>0</v>
      </c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1"/>
      <c r="AW138" s="277">
        <v>0</v>
      </c>
      <c r="AX138" s="277">
        <v>0</v>
      </c>
      <c r="AY138" s="277">
        <v>0</v>
      </c>
      <c r="AZ138" s="277">
        <v>0</v>
      </c>
      <c r="BA138" s="277">
        <v>0</v>
      </c>
      <c r="BB138" s="277">
        <v>0</v>
      </c>
      <c r="BC138" s="277">
        <v>0</v>
      </c>
      <c r="BD138" s="277">
        <v>0</v>
      </c>
      <c r="BE138" s="277">
        <v>0</v>
      </c>
      <c r="BF138" s="221">
        <f t="shared" si="36"/>
        <v>48</v>
      </c>
    </row>
    <row r="139" spans="1:58" s="222" customFormat="1" ht="12.75">
      <c r="A139" s="355"/>
      <c r="B139" s="244"/>
      <c r="C139" s="241"/>
      <c r="D139" s="220" t="s">
        <v>126</v>
      </c>
      <c r="E139" s="220">
        <v>1</v>
      </c>
      <c r="F139" s="220">
        <v>1</v>
      </c>
      <c r="G139" s="220">
        <v>0</v>
      </c>
      <c r="H139" s="220">
        <v>1</v>
      </c>
      <c r="I139" s="220">
        <v>0</v>
      </c>
      <c r="J139" s="220">
        <v>2</v>
      </c>
      <c r="K139" s="220">
        <v>0</v>
      </c>
      <c r="L139" s="220">
        <v>0</v>
      </c>
      <c r="M139" s="220">
        <v>1</v>
      </c>
      <c r="N139" s="220">
        <v>2</v>
      </c>
      <c r="O139" s="220">
        <v>1</v>
      </c>
      <c r="P139" s="220">
        <v>1</v>
      </c>
      <c r="Q139" s="220">
        <v>2</v>
      </c>
      <c r="R139" s="220">
        <v>2</v>
      </c>
      <c r="S139" s="220">
        <v>2</v>
      </c>
      <c r="T139" s="220">
        <v>4</v>
      </c>
      <c r="U139" s="226"/>
      <c r="V139" s="221"/>
      <c r="W139" s="226">
        <v>0</v>
      </c>
      <c r="X139" s="226">
        <v>0</v>
      </c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1"/>
      <c r="AW139" s="277">
        <v>0</v>
      </c>
      <c r="AX139" s="277">
        <v>0</v>
      </c>
      <c r="AY139" s="277">
        <v>0</v>
      </c>
      <c r="AZ139" s="277">
        <v>0</v>
      </c>
      <c r="BA139" s="277">
        <v>0</v>
      </c>
      <c r="BB139" s="277">
        <v>0</v>
      </c>
      <c r="BC139" s="277">
        <v>0</v>
      </c>
      <c r="BD139" s="277">
        <v>0</v>
      </c>
      <c r="BE139" s="277">
        <v>0</v>
      </c>
      <c r="BF139" s="221">
        <f t="shared" si="36"/>
        <v>20</v>
      </c>
    </row>
    <row r="140" spans="1:58" s="222" customFormat="1" ht="16.5" customHeight="1">
      <c r="A140" s="355"/>
      <c r="B140" s="244" t="s">
        <v>182</v>
      </c>
      <c r="C140" s="241" t="s">
        <v>183</v>
      </c>
      <c r="D140" s="220" t="s">
        <v>125</v>
      </c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6"/>
      <c r="V140" s="221"/>
      <c r="W140" s="226">
        <v>0</v>
      </c>
      <c r="X140" s="226">
        <v>0</v>
      </c>
      <c r="Y140" s="220">
        <v>7</v>
      </c>
      <c r="Z140" s="220">
        <v>7</v>
      </c>
      <c r="AA140" s="220">
        <v>7</v>
      </c>
      <c r="AB140" s="220">
        <v>7</v>
      </c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1"/>
      <c r="AW140" s="277">
        <v>0</v>
      </c>
      <c r="AX140" s="277">
        <v>0</v>
      </c>
      <c r="AY140" s="277">
        <v>0</v>
      </c>
      <c r="AZ140" s="277">
        <v>0</v>
      </c>
      <c r="BA140" s="277">
        <v>0</v>
      </c>
      <c r="BB140" s="277">
        <v>0</v>
      </c>
      <c r="BC140" s="277">
        <v>0</v>
      </c>
      <c r="BD140" s="277">
        <v>0</v>
      </c>
      <c r="BE140" s="277">
        <v>0</v>
      </c>
      <c r="BF140" s="221">
        <f t="shared" si="36"/>
        <v>28</v>
      </c>
    </row>
    <row r="141" spans="1:58" s="222" customFormat="1" ht="16.5" customHeight="1">
      <c r="A141" s="355"/>
      <c r="B141" s="244"/>
      <c r="C141" s="241"/>
      <c r="D141" s="220" t="s">
        <v>126</v>
      </c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6"/>
      <c r="V141" s="221"/>
      <c r="W141" s="226">
        <v>0</v>
      </c>
      <c r="X141" s="226">
        <v>0</v>
      </c>
      <c r="Y141" s="220">
        <v>3</v>
      </c>
      <c r="Z141" s="220">
        <v>3</v>
      </c>
      <c r="AA141" s="220">
        <v>3</v>
      </c>
      <c r="AB141" s="220">
        <v>3</v>
      </c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0"/>
      <c r="AT141" s="220"/>
      <c r="AU141" s="220"/>
      <c r="AV141" s="221"/>
      <c r="AW141" s="277">
        <v>0</v>
      </c>
      <c r="AX141" s="277">
        <v>0</v>
      </c>
      <c r="AY141" s="277">
        <v>0</v>
      </c>
      <c r="AZ141" s="277">
        <v>0</v>
      </c>
      <c r="BA141" s="277">
        <v>0</v>
      </c>
      <c r="BB141" s="277">
        <v>0</v>
      </c>
      <c r="BC141" s="277">
        <v>0</v>
      </c>
      <c r="BD141" s="277">
        <v>0</v>
      </c>
      <c r="BE141" s="277">
        <v>0</v>
      </c>
      <c r="BF141" s="221">
        <f t="shared" si="36"/>
        <v>12</v>
      </c>
    </row>
    <row r="142" spans="1:58" s="222" customFormat="1" ht="16.5" customHeight="1">
      <c r="A142" s="355"/>
      <c r="B142" s="244" t="s">
        <v>37</v>
      </c>
      <c r="C142" s="241" t="s">
        <v>59</v>
      </c>
      <c r="D142" s="220" t="s">
        <v>125</v>
      </c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6"/>
      <c r="V142" s="221"/>
      <c r="W142" s="226">
        <v>0</v>
      </c>
      <c r="X142" s="226">
        <v>0</v>
      </c>
      <c r="Y142" s="220"/>
      <c r="Z142" s="220"/>
      <c r="AA142" s="220"/>
      <c r="AB142" s="220"/>
      <c r="AC142" s="220">
        <v>36</v>
      </c>
      <c r="AD142" s="220">
        <v>18</v>
      </c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1"/>
      <c r="AW142" s="277">
        <v>0</v>
      </c>
      <c r="AX142" s="277">
        <v>0</v>
      </c>
      <c r="AY142" s="277">
        <v>0</v>
      </c>
      <c r="AZ142" s="277">
        <v>0</v>
      </c>
      <c r="BA142" s="277">
        <v>0</v>
      </c>
      <c r="BB142" s="277">
        <v>0</v>
      </c>
      <c r="BC142" s="277">
        <v>0</v>
      </c>
      <c r="BD142" s="277">
        <v>0</v>
      </c>
      <c r="BE142" s="277">
        <v>0</v>
      </c>
      <c r="BF142" s="221">
        <f t="shared" si="36"/>
        <v>54</v>
      </c>
    </row>
    <row r="143" spans="1:58" s="222" customFormat="1" ht="16.5" customHeight="1">
      <c r="A143" s="355"/>
      <c r="B143" s="244"/>
      <c r="C143" s="241"/>
      <c r="D143" s="220" t="s">
        <v>126</v>
      </c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6"/>
      <c r="V143" s="221"/>
      <c r="W143" s="226"/>
      <c r="X143" s="226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1"/>
      <c r="AW143" s="277">
        <v>0</v>
      </c>
      <c r="AX143" s="277">
        <v>0</v>
      </c>
      <c r="AY143" s="277">
        <v>0</v>
      </c>
      <c r="AZ143" s="277">
        <v>0</v>
      </c>
      <c r="BA143" s="277">
        <v>0</v>
      </c>
      <c r="BB143" s="277">
        <v>0</v>
      </c>
      <c r="BC143" s="277">
        <v>0</v>
      </c>
      <c r="BD143" s="277">
        <v>0</v>
      </c>
      <c r="BE143" s="277">
        <v>0</v>
      </c>
      <c r="BF143" s="221">
        <f t="shared" si="36"/>
        <v>0</v>
      </c>
    </row>
    <row r="144" spans="1:58" s="222" customFormat="1" ht="12.75" customHeight="1">
      <c r="A144" s="355"/>
      <c r="B144" s="244" t="s">
        <v>164</v>
      </c>
      <c r="C144" s="241" t="s">
        <v>252</v>
      </c>
      <c r="D144" s="220" t="s">
        <v>125</v>
      </c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6"/>
      <c r="V144" s="221"/>
      <c r="W144" s="226">
        <v>0</v>
      </c>
      <c r="X144" s="226">
        <v>0</v>
      </c>
      <c r="Y144" s="220"/>
      <c r="Z144" s="220"/>
      <c r="AA144" s="220"/>
      <c r="AB144" s="220"/>
      <c r="AC144" s="220"/>
      <c r="AD144" s="220">
        <v>18</v>
      </c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1"/>
      <c r="AW144" s="277">
        <v>0</v>
      </c>
      <c r="AX144" s="277">
        <v>0</v>
      </c>
      <c r="AY144" s="277">
        <v>0</v>
      </c>
      <c r="AZ144" s="277">
        <v>0</v>
      </c>
      <c r="BA144" s="277">
        <v>0</v>
      </c>
      <c r="BB144" s="277">
        <v>0</v>
      </c>
      <c r="BC144" s="277">
        <v>0</v>
      </c>
      <c r="BD144" s="277">
        <v>0</v>
      </c>
      <c r="BE144" s="277">
        <v>0</v>
      </c>
      <c r="BF144" s="221">
        <f t="shared" si="36"/>
        <v>18</v>
      </c>
    </row>
    <row r="145" spans="1:58" s="222" customFormat="1" ht="12.75" customHeight="1">
      <c r="A145" s="355"/>
      <c r="B145" s="244"/>
      <c r="C145" s="241"/>
      <c r="D145" s="220" t="s">
        <v>126</v>
      </c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6"/>
      <c r="V145" s="221"/>
      <c r="W145" s="226"/>
      <c r="X145" s="226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  <c r="AO145" s="220"/>
      <c r="AP145" s="220"/>
      <c r="AQ145" s="220"/>
      <c r="AR145" s="220"/>
      <c r="AS145" s="220"/>
      <c r="AT145" s="220"/>
      <c r="AU145" s="220"/>
      <c r="AV145" s="221"/>
      <c r="AW145" s="277">
        <v>0</v>
      </c>
      <c r="AX145" s="277">
        <v>0</v>
      </c>
      <c r="AY145" s="277">
        <v>0</v>
      </c>
      <c r="AZ145" s="277">
        <v>0</v>
      </c>
      <c r="BA145" s="277">
        <v>0</v>
      </c>
      <c r="BB145" s="277">
        <v>0</v>
      </c>
      <c r="BC145" s="277">
        <v>0</v>
      </c>
      <c r="BD145" s="277">
        <v>0</v>
      </c>
      <c r="BE145" s="277">
        <v>0</v>
      </c>
      <c r="BF145" s="221">
        <f t="shared" si="36"/>
        <v>0</v>
      </c>
    </row>
    <row r="146" spans="1:58" s="222" customFormat="1" ht="49.5" customHeight="1">
      <c r="A146" s="355"/>
      <c r="B146" s="220" t="s">
        <v>153</v>
      </c>
      <c r="C146" s="241" t="str">
        <f>'[2]УП'!$B$50</f>
        <v>Сварка и резка деталей из различных сталей, цветных металлов и их сплавов, чугунов во всех пространнственных положениях</v>
      </c>
      <c r="D146" s="220" t="s">
        <v>125</v>
      </c>
      <c r="E146" s="220">
        <f aca="true" t="shared" si="45" ref="E146:X146">E148+E150+E152</f>
        <v>0</v>
      </c>
      <c r="F146" s="220">
        <f t="shared" si="45"/>
        <v>0</v>
      </c>
      <c r="G146" s="220">
        <f t="shared" si="45"/>
        <v>0</v>
      </c>
      <c r="H146" s="220">
        <f t="shared" si="45"/>
        <v>0</v>
      </c>
      <c r="I146" s="220">
        <f t="shared" si="45"/>
        <v>0</v>
      </c>
      <c r="J146" s="220">
        <f t="shared" si="45"/>
        <v>0</v>
      </c>
      <c r="K146" s="220">
        <f t="shared" si="45"/>
        <v>0</v>
      </c>
      <c r="L146" s="220">
        <f t="shared" si="45"/>
        <v>0</v>
      </c>
      <c r="M146" s="220">
        <f t="shared" si="45"/>
        <v>0</v>
      </c>
      <c r="N146" s="220">
        <f t="shared" si="45"/>
        <v>0</v>
      </c>
      <c r="O146" s="220">
        <f t="shared" si="45"/>
        <v>0</v>
      </c>
      <c r="P146" s="220">
        <f t="shared" si="45"/>
        <v>0</v>
      </c>
      <c r="Q146" s="220">
        <f t="shared" si="45"/>
        <v>0</v>
      </c>
      <c r="R146" s="220">
        <f t="shared" si="45"/>
        <v>0</v>
      </c>
      <c r="S146" s="220">
        <f t="shared" si="45"/>
        <v>0</v>
      </c>
      <c r="T146" s="220">
        <f t="shared" si="45"/>
        <v>0</v>
      </c>
      <c r="U146" s="226"/>
      <c r="V146" s="221"/>
      <c r="W146" s="220">
        <f t="shared" si="45"/>
        <v>0</v>
      </c>
      <c r="X146" s="220">
        <f t="shared" si="45"/>
        <v>0</v>
      </c>
      <c r="Y146" s="220">
        <f aca="true" t="shared" si="46" ref="Y146:AN146">Y148+Y150+Y152+Y162+Y168+Y156</f>
        <v>2</v>
      </c>
      <c r="Z146" s="220">
        <f t="shared" si="46"/>
        <v>1</v>
      </c>
      <c r="AA146" s="220">
        <f t="shared" si="46"/>
        <v>1</v>
      </c>
      <c r="AB146" s="220">
        <f t="shared" si="46"/>
        <v>1</v>
      </c>
      <c r="AC146" s="220">
        <f t="shared" si="46"/>
        <v>0</v>
      </c>
      <c r="AD146" s="220">
        <f t="shared" si="46"/>
        <v>0</v>
      </c>
      <c r="AE146" s="220">
        <f t="shared" si="46"/>
        <v>9</v>
      </c>
      <c r="AF146" s="220">
        <f t="shared" si="46"/>
        <v>7</v>
      </c>
      <c r="AG146" s="220">
        <f t="shared" si="46"/>
        <v>9</v>
      </c>
      <c r="AH146" s="220">
        <f t="shared" si="46"/>
        <v>9</v>
      </c>
      <c r="AI146" s="220">
        <f t="shared" si="46"/>
        <v>9</v>
      </c>
      <c r="AJ146" s="220">
        <f t="shared" si="46"/>
        <v>8</v>
      </c>
      <c r="AK146" s="220">
        <f t="shared" si="46"/>
        <v>8</v>
      </c>
      <c r="AL146" s="220">
        <f t="shared" si="46"/>
        <v>8</v>
      </c>
      <c r="AM146" s="282">
        <f>AM148+AM150+AM152+AM162+AM168+AM156</f>
        <v>10</v>
      </c>
      <c r="AN146" s="220">
        <f t="shared" si="46"/>
        <v>0</v>
      </c>
      <c r="AO146" s="220"/>
      <c r="AP146" s="220">
        <f>AP148+AP150+AP152+AP162</f>
        <v>0</v>
      </c>
      <c r="AQ146" s="220">
        <f>AQ148+AQ150+AQ152+AQ162</f>
        <v>0</v>
      </c>
      <c r="AR146" s="220">
        <f>AR148+AR150+AR152+AR162</f>
        <v>0</v>
      </c>
      <c r="AS146" s="220">
        <f>AS148+AS150+AS152</f>
        <v>0</v>
      </c>
      <c r="AT146" s="220">
        <f>AT148+AT150+AT152</f>
        <v>0</v>
      </c>
      <c r="AU146" s="220">
        <f>AU148+AU150+AU152</f>
        <v>0</v>
      </c>
      <c r="AV146" s="221"/>
      <c r="AW146" s="277">
        <v>0</v>
      </c>
      <c r="AX146" s="277">
        <v>0</v>
      </c>
      <c r="AY146" s="277">
        <v>0</v>
      </c>
      <c r="AZ146" s="277">
        <v>0</v>
      </c>
      <c r="BA146" s="277">
        <v>0</v>
      </c>
      <c r="BB146" s="277">
        <v>0</v>
      </c>
      <c r="BC146" s="277">
        <v>0</v>
      </c>
      <c r="BD146" s="277">
        <v>0</v>
      </c>
      <c r="BE146" s="277">
        <v>0</v>
      </c>
      <c r="BF146" s="221">
        <f t="shared" si="36"/>
        <v>82</v>
      </c>
    </row>
    <row r="147" spans="1:58" s="222" customFormat="1" ht="12.75">
      <c r="A147" s="355"/>
      <c r="B147" s="220"/>
      <c r="C147" s="241"/>
      <c r="D147" s="220" t="s">
        <v>126</v>
      </c>
      <c r="E147" s="220">
        <f aca="true" t="shared" si="47" ref="E147:T147">E149</f>
        <v>0</v>
      </c>
      <c r="F147" s="220">
        <f t="shared" si="47"/>
        <v>0</v>
      </c>
      <c r="G147" s="220">
        <f t="shared" si="47"/>
        <v>0</v>
      </c>
      <c r="H147" s="220">
        <f t="shared" si="47"/>
        <v>0</v>
      </c>
      <c r="I147" s="220">
        <f t="shared" si="47"/>
        <v>0</v>
      </c>
      <c r="J147" s="220">
        <f t="shared" si="47"/>
        <v>0</v>
      </c>
      <c r="K147" s="220">
        <f t="shared" si="47"/>
        <v>0</v>
      </c>
      <c r="L147" s="220">
        <f t="shared" si="47"/>
        <v>0</v>
      </c>
      <c r="M147" s="220">
        <f t="shared" si="47"/>
        <v>0</v>
      </c>
      <c r="N147" s="220">
        <f t="shared" si="47"/>
        <v>0</v>
      </c>
      <c r="O147" s="220">
        <f t="shared" si="47"/>
        <v>0</v>
      </c>
      <c r="P147" s="220">
        <f t="shared" si="47"/>
        <v>0</v>
      </c>
      <c r="Q147" s="220">
        <f t="shared" si="47"/>
        <v>0</v>
      </c>
      <c r="R147" s="220">
        <f t="shared" si="47"/>
        <v>0</v>
      </c>
      <c r="S147" s="220">
        <f t="shared" si="47"/>
        <v>0</v>
      </c>
      <c r="T147" s="220">
        <f t="shared" si="47"/>
        <v>0</v>
      </c>
      <c r="U147" s="226"/>
      <c r="V147" s="221"/>
      <c r="W147" s="220">
        <f>W149</f>
        <v>0</v>
      </c>
      <c r="X147" s="220">
        <f>X149</f>
        <v>0</v>
      </c>
      <c r="Y147" s="220">
        <f>Y149+Y151+Y153+Y163+Y169+Y157</f>
        <v>1</v>
      </c>
      <c r="Z147" s="220">
        <f>Z149</f>
        <v>2</v>
      </c>
      <c r="AA147" s="220">
        <f aca="true" t="shared" si="48" ref="AA147:AN147">AA149+AA151+AA153+AA163+AA169+AA157</f>
        <v>1</v>
      </c>
      <c r="AB147" s="220">
        <f t="shared" si="48"/>
        <v>2</v>
      </c>
      <c r="AC147" s="220">
        <f t="shared" si="48"/>
        <v>0</v>
      </c>
      <c r="AD147" s="220">
        <f t="shared" si="48"/>
        <v>0</v>
      </c>
      <c r="AE147" s="220">
        <f t="shared" si="48"/>
        <v>3</v>
      </c>
      <c r="AF147" s="220">
        <f t="shared" si="48"/>
        <v>5</v>
      </c>
      <c r="AG147" s="220">
        <f t="shared" si="48"/>
        <v>5</v>
      </c>
      <c r="AH147" s="220">
        <f t="shared" si="48"/>
        <v>4</v>
      </c>
      <c r="AI147" s="220">
        <f t="shared" si="48"/>
        <v>3</v>
      </c>
      <c r="AJ147" s="220">
        <f t="shared" si="48"/>
        <v>3</v>
      </c>
      <c r="AK147" s="220">
        <f t="shared" si="48"/>
        <v>2</v>
      </c>
      <c r="AL147" s="220">
        <f t="shared" si="48"/>
        <v>4</v>
      </c>
      <c r="AM147" s="282">
        <f>AM149+AM151+AM153+AM163+AM169+AM157</f>
        <v>2</v>
      </c>
      <c r="AN147" s="220">
        <f t="shared" si="48"/>
        <v>0</v>
      </c>
      <c r="AO147" s="220"/>
      <c r="AP147" s="220">
        <f aca="true" t="shared" si="49" ref="AP147:AU147">AP149+AP151+AP153</f>
        <v>0</v>
      </c>
      <c r="AQ147" s="220">
        <f t="shared" si="49"/>
        <v>0</v>
      </c>
      <c r="AR147" s="220">
        <f t="shared" si="49"/>
        <v>0</v>
      </c>
      <c r="AS147" s="220">
        <f t="shared" si="49"/>
        <v>0</v>
      </c>
      <c r="AT147" s="220">
        <f t="shared" si="49"/>
        <v>0</v>
      </c>
      <c r="AU147" s="220">
        <f t="shared" si="49"/>
        <v>0</v>
      </c>
      <c r="AV147" s="221"/>
      <c r="AW147" s="277">
        <v>0</v>
      </c>
      <c r="AX147" s="277">
        <v>0</v>
      </c>
      <c r="AY147" s="277">
        <v>0</v>
      </c>
      <c r="AZ147" s="277">
        <v>0</v>
      </c>
      <c r="BA147" s="277">
        <v>0</v>
      </c>
      <c r="BB147" s="277">
        <v>0</v>
      </c>
      <c r="BC147" s="277">
        <v>0</v>
      </c>
      <c r="BD147" s="277">
        <v>0</v>
      </c>
      <c r="BE147" s="277">
        <v>0</v>
      </c>
      <c r="BF147" s="221">
        <f>SUM(E147:BE147)</f>
        <v>37</v>
      </c>
    </row>
    <row r="148" spans="1:58" s="222" customFormat="1" ht="16.5" customHeight="1">
      <c r="A148" s="355"/>
      <c r="B148" s="244" t="s">
        <v>39</v>
      </c>
      <c r="C148" s="241" t="str">
        <f>'[2]УП'!$B$51</f>
        <v>Оборудование, техника и технологияэлектросварки</v>
      </c>
      <c r="D148" s="220" t="s">
        <v>125</v>
      </c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6"/>
      <c r="V148" s="221"/>
      <c r="W148" s="226">
        <v>0</v>
      </c>
      <c r="X148" s="226">
        <v>0</v>
      </c>
      <c r="Y148" s="220">
        <v>1</v>
      </c>
      <c r="Z148" s="220">
        <v>1</v>
      </c>
      <c r="AA148" s="220">
        <v>1</v>
      </c>
      <c r="AB148" s="220">
        <v>1</v>
      </c>
      <c r="AC148" s="220"/>
      <c r="AD148" s="220"/>
      <c r="AE148" s="220">
        <v>1</v>
      </c>
      <c r="AF148" s="220">
        <v>1</v>
      </c>
      <c r="AG148" s="220">
        <v>1</v>
      </c>
      <c r="AH148" s="220">
        <v>1</v>
      </c>
      <c r="AI148" s="220">
        <v>1</v>
      </c>
      <c r="AJ148" s="220">
        <v>1</v>
      </c>
      <c r="AK148" s="220">
        <v>2</v>
      </c>
      <c r="AL148" s="220">
        <v>1</v>
      </c>
      <c r="AM148" s="220">
        <v>1</v>
      </c>
      <c r="AN148" s="220"/>
      <c r="AO148" s="220"/>
      <c r="AP148" s="220"/>
      <c r="AQ148" s="220"/>
      <c r="AR148" s="220"/>
      <c r="AS148" s="220"/>
      <c r="AT148" s="220"/>
      <c r="AU148" s="220"/>
      <c r="AV148" s="221"/>
      <c r="AW148" s="277">
        <v>0</v>
      </c>
      <c r="AX148" s="277">
        <v>0</v>
      </c>
      <c r="AY148" s="277">
        <v>0</v>
      </c>
      <c r="AZ148" s="277">
        <v>0</v>
      </c>
      <c r="BA148" s="277">
        <v>0</v>
      </c>
      <c r="BB148" s="277">
        <v>0</v>
      </c>
      <c r="BC148" s="277">
        <v>0</v>
      </c>
      <c r="BD148" s="277">
        <v>0</v>
      </c>
      <c r="BE148" s="277">
        <v>0</v>
      </c>
      <c r="BF148" s="221">
        <f t="shared" si="36"/>
        <v>14</v>
      </c>
    </row>
    <row r="149" spans="1:58" s="222" customFormat="1" ht="12.75">
      <c r="A149" s="355"/>
      <c r="B149" s="244"/>
      <c r="C149" s="241"/>
      <c r="D149" s="220" t="s">
        <v>126</v>
      </c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6"/>
      <c r="V149" s="221"/>
      <c r="W149" s="226">
        <v>0</v>
      </c>
      <c r="X149" s="226">
        <v>0</v>
      </c>
      <c r="Y149" s="220">
        <v>1</v>
      </c>
      <c r="Z149" s="220">
        <v>2</v>
      </c>
      <c r="AA149" s="220">
        <v>1</v>
      </c>
      <c r="AB149" s="220">
        <v>2</v>
      </c>
      <c r="AC149" s="220"/>
      <c r="AD149" s="220"/>
      <c r="AE149" s="220"/>
      <c r="AF149" s="220">
        <v>1</v>
      </c>
      <c r="AG149" s="220">
        <v>1</v>
      </c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1"/>
      <c r="AW149" s="277">
        <v>0</v>
      </c>
      <c r="AX149" s="277">
        <v>0</v>
      </c>
      <c r="AY149" s="277">
        <v>0</v>
      </c>
      <c r="AZ149" s="277">
        <v>0</v>
      </c>
      <c r="BA149" s="277">
        <v>0</v>
      </c>
      <c r="BB149" s="277">
        <v>0</v>
      </c>
      <c r="BC149" s="277">
        <v>0</v>
      </c>
      <c r="BD149" s="277">
        <v>0</v>
      </c>
      <c r="BE149" s="277">
        <v>0</v>
      </c>
      <c r="BF149" s="221">
        <f t="shared" si="36"/>
        <v>8</v>
      </c>
    </row>
    <row r="150" spans="1:58" s="222" customFormat="1" ht="16.5" customHeight="1">
      <c r="A150" s="355"/>
      <c r="B150" s="244" t="s">
        <v>185</v>
      </c>
      <c r="C150" s="241" t="str">
        <f>'[2]УП'!$B$52</f>
        <v>Технология газовой сварки</v>
      </c>
      <c r="D150" s="220" t="s">
        <v>125</v>
      </c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6"/>
      <c r="V150" s="221"/>
      <c r="W150" s="226">
        <v>0</v>
      </c>
      <c r="X150" s="226">
        <v>0</v>
      </c>
      <c r="Y150" s="220"/>
      <c r="Z150" s="220"/>
      <c r="AA150" s="220"/>
      <c r="AB150" s="220"/>
      <c r="AC150" s="220"/>
      <c r="AD150" s="220"/>
      <c r="AE150" s="220">
        <v>2</v>
      </c>
      <c r="AF150" s="220">
        <v>1</v>
      </c>
      <c r="AG150" s="220">
        <v>2</v>
      </c>
      <c r="AH150" s="220">
        <v>2</v>
      </c>
      <c r="AI150" s="220">
        <v>2</v>
      </c>
      <c r="AJ150" s="220">
        <v>1</v>
      </c>
      <c r="AK150" s="220">
        <v>1</v>
      </c>
      <c r="AL150" s="220">
        <v>1</v>
      </c>
      <c r="AM150" s="220">
        <v>2</v>
      </c>
      <c r="AN150" s="220"/>
      <c r="AO150" s="220"/>
      <c r="AP150" s="220"/>
      <c r="AQ150" s="220"/>
      <c r="AR150" s="220"/>
      <c r="AS150" s="220"/>
      <c r="AT150" s="220"/>
      <c r="AU150" s="220"/>
      <c r="AV150" s="221"/>
      <c r="AW150" s="277">
        <v>0</v>
      </c>
      <c r="AX150" s="277">
        <v>0</v>
      </c>
      <c r="AY150" s="277">
        <v>0</v>
      </c>
      <c r="AZ150" s="277">
        <v>0</v>
      </c>
      <c r="BA150" s="277">
        <v>0</v>
      </c>
      <c r="BB150" s="277">
        <v>0</v>
      </c>
      <c r="BC150" s="277">
        <v>0</v>
      </c>
      <c r="BD150" s="277">
        <v>0</v>
      </c>
      <c r="BE150" s="277">
        <v>0</v>
      </c>
      <c r="BF150" s="221">
        <f t="shared" si="36"/>
        <v>14</v>
      </c>
    </row>
    <row r="151" spans="1:58" s="222" customFormat="1" ht="12.75">
      <c r="A151" s="355"/>
      <c r="B151" s="244"/>
      <c r="C151" s="241"/>
      <c r="D151" s="220" t="s">
        <v>126</v>
      </c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6"/>
      <c r="V151" s="221"/>
      <c r="W151" s="226">
        <v>0</v>
      </c>
      <c r="X151" s="226">
        <v>0</v>
      </c>
      <c r="Y151" s="220"/>
      <c r="Z151" s="220"/>
      <c r="AA151" s="220"/>
      <c r="AB151" s="220"/>
      <c r="AC151" s="220"/>
      <c r="AD151" s="220"/>
      <c r="AE151" s="220">
        <v>0</v>
      </c>
      <c r="AF151" s="220">
        <v>1</v>
      </c>
      <c r="AG151" s="220">
        <v>1</v>
      </c>
      <c r="AH151" s="220">
        <v>1</v>
      </c>
      <c r="AI151" s="220">
        <v>1</v>
      </c>
      <c r="AJ151" s="220">
        <v>1</v>
      </c>
      <c r="AK151" s="220">
        <v>1</v>
      </c>
      <c r="AL151" s="220">
        <v>1</v>
      </c>
      <c r="AM151" s="220">
        <v>1</v>
      </c>
      <c r="AN151" s="220"/>
      <c r="AO151" s="220"/>
      <c r="AP151" s="220"/>
      <c r="AQ151" s="220"/>
      <c r="AR151" s="220"/>
      <c r="AS151" s="220"/>
      <c r="AT151" s="220"/>
      <c r="AU151" s="220"/>
      <c r="AV151" s="221"/>
      <c r="AW151" s="277">
        <v>0</v>
      </c>
      <c r="AX151" s="277">
        <v>0</v>
      </c>
      <c r="AY151" s="277">
        <v>0</v>
      </c>
      <c r="AZ151" s="277">
        <v>0</v>
      </c>
      <c r="BA151" s="277">
        <v>0</v>
      </c>
      <c r="BB151" s="277">
        <v>0</v>
      </c>
      <c r="BC151" s="277">
        <v>0</v>
      </c>
      <c r="BD151" s="277">
        <v>0</v>
      </c>
      <c r="BE151" s="277">
        <v>0</v>
      </c>
      <c r="BF151" s="221">
        <f t="shared" si="36"/>
        <v>8</v>
      </c>
    </row>
    <row r="152" spans="1:58" s="222" customFormat="1" ht="16.5" customHeight="1">
      <c r="A152" s="355"/>
      <c r="B152" s="244" t="s">
        <v>254</v>
      </c>
      <c r="C152" s="241" t="str">
        <f>'[2]УП'!$B$55</f>
        <v>Технология производства сварных конструкций</v>
      </c>
      <c r="D152" s="220" t="s">
        <v>125</v>
      </c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6"/>
      <c r="V152" s="221"/>
      <c r="W152" s="226">
        <v>0</v>
      </c>
      <c r="X152" s="226">
        <v>0</v>
      </c>
      <c r="Y152" s="220"/>
      <c r="Z152" s="220"/>
      <c r="AA152" s="220"/>
      <c r="AB152" s="220"/>
      <c r="AC152" s="220"/>
      <c r="AD152" s="220"/>
      <c r="AE152" s="220">
        <v>3</v>
      </c>
      <c r="AF152" s="220">
        <v>2</v>
      </c>
      <c r="AG152" s="220">
        <v>3</v>
      </c>
      <c r="AH152" s="220">
        <v>3</v>
      </c>
      <c r="AI152" s="220">
        <v>3</v>
      </c>
      <c r="AJ152" s="220">
        <v>3</v>
      </c>
      <c r="AK152" s="220">
        <v>3</v>
      </c>
      <c r="AL152" s="220">
        <v>4</v>
      </c>
      <c r="AM152" s="220">
        <v>4</v>
      </c>
      <c r="AN152" s="220"/>
      <c r="AO152" s="220"/>
      <c r="AP152" s="220"/>
      <c r="AQ152" s="220"/>
      <c r="AR152" s="220"/>
      <c r="AS152" s="220"/>
      <c r="AT152" s="220"/>
      <c r="AU152" s="220"/>
      <c r="AV152" s="221"/>
      <c r="AW152" s="277">
        <v>0</v>
      </c>
      <c r="AX152" s="277">
        <v>0</v>
      </c>
      <c r="AY152" s="277">
        <v>0</v>
      </c>
      <c r="AZ152" s="277">
        <v>0</v>
      </c>
      <c r="BA152" s="277">
        <v>0</v>
      </c>
      <c r="BB152" s="277">
        <v>0</v>
      </c>
      <c r="BC152" s="277">
        <v>0</v>
      </c>
      <c r="BD152" s="277">
        <v>0</v>
      </c>
      <c r="BE152" s="277">
        <v>0</v>
      </c>
      <c r="BF152" s="221">
        <f t="shared" si="36"/>
        <v>28</v>
      </c>
    </row>
    <row r="153" spans="1:58" s="222" customFormat="1" ht="12.75">
      <c r="A153" s="355"/>
      <c r="B153" s="244"/>
      <c r="C153" s="241"/>
      <c r="D153" s="220" t="s">
        <v>126</v>
      </c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6"/>
      <c r="V153" s="221"/>
      <c r="W153" s="226">
        <v>0</v>
      </c>
      <c r="X153" s="226">
        <v>0</v>
      </c>
      <c r="Y153" s="220"/>
      <c r="Z153" s="220" t="s">
        <v>260</v>
      </c>
      <c r="AA153" s="220"/>
      <c r="AB153" s="220"/>
      <c r="AC153" s="220"/>
      <c r="AD153" s="220"/>
      <c r="AE153" s="220">
        <v>2</v>
      </c>
      <c r="AF153" s="220">
        <v>2</v>
      </c>
      <c r="AG153" s="220">
        <v>2</v>
      </c>
      <c r="AH153" s="220">
        <v>2</v>
      </c>
      <c r="AI153" s="220">
        <v>1</v>
      </c>
      <c r="AJ153" s="220">
        <v>1</v>
      </c>
      <c r="AK153" s="220">
        <v>1</v>
      </c>
      <c r="AL153" s="220">
        <v>2</v>
      </c>
      <c r="AM153" s="220">
        <v>1</v>
      </c>
      <c r="AN153" s="220"/>
      <c r="AO153" s="220"/>
      <c r="AP153" s="220"/>
      <c r="AQ153" s="220"/>
      <c r="AR153" s="220"/>
      <c r="AS153" s="220"/>
      <c r="AT153" s="220"/>
      <c r="AU153" s="220"/>
      <c r="AV153" s="221"/>
      <c r="AW153" s="277">
        <v>0</v>
      </c>
      <c r="AX153" s="277">
        <v>0</v>
      </c>
      <c r="AY153" s="277">
        <v>0</v>
      </c>
      <c r="AZ153" s="277">
        <v>0</v>
      </c>
      <c r="BA153" s="277">
        <v>0</v>
      </c>
      <c r="BB153" s="277">
        <v>0</v>
      </c>
      <c r="BC153" s="277">
        <v>0</v>
      </c>
      <c r="BD153" s="277">
        <v>0</v>
      </c>
      <c r="BE153" s="277">
        <v>0</v>
      </c>
      <c r="BF153" s="221">
        <f t="shared" si="36"/>
        <v>14</v>
      </c>
    </row>
    <row r="154" spans="1:58" s="222" customFormat="1" ht="49.5" customHeight="1" hidden="1">
      <c r="A154" s="355"/>
      <c r="B154" s="220" t="s">
        <v>154</v>
      </c>
      <c r="C154" s="241" t="str">
        <f>'[2]УП'!$B$58</f>
        <v>Наплавка дефектов деталей и узлов машин, механизмов крнструкций и отливок под механическую обработку и пробное  давление</v>
      </c>
      <c r="D154" s="220" t="s">
        <v>125</v>
      </c>
      <c r="E154" s="220">
        <f>E156</f>
        <v>0</v>
      </c>
      <c r="F154" s="220">
        <f aca="true" t="shared" si="50" ref="F154:AU155">F156</f>
        <v>0</v>
      </c>
      <c r="G154" s="220">
        <f t="shared" si="50"/>
        <v>0</v>
      </c>
      <c r="H154" s="220">
        <f t="shared" si="50"/>
        <v>0</v>
      </c>
      <c r="I154" s="220">
        <f t="shared" si="50"/>
        <v>0</v>
      </c>
      <c r="J154" s="220">
        <f t="shared" si="50"/>
        <v>0</v>
      </c>
      <c r="K154" s="220">
        <f t="shared" si="50"/>
        <v>0</v>
      </c>
      <c r="L154" s="220">
        <f t="shared" si="50"/>
        <v>0</v>
      </c>
      <c r="M154" s="220">
        <f t="shared" si="50"/>
        <v>0</v>
      </c>
      <c r="N154" s="220">
        <f t="shared" si="50"/>
        <v>0</v>
      </c>
      <c r="O154" s="220">
        <f t="shared" si="50"/>
        <v>0</v>
      </c>
      <c r="P154" s="220">
        <f t="shared" si="50"/>
        <v>0</v>
      </c>
      <c r="Q154" s="220">
        <f t="shared" si="50"/>
        <v>0</v>
      </c>
      <c r="R154" s="220">
        <f t="shared" si="50"/>
        <v>0</v>
      </c>
      <c r="S154" s="220">
        <f t="shared" si="50"/>
        <v>0</v>
      </c>
      <c r="T154" s="220">
        <f t="shared" si="50"/>
        <v>0</v>
      </c>
      <c r="U154" s="226"/>
      <c r="V154" s="221"/>
      <c r="W154" s="226">
        <v>0</v>
      </c>
      <c r="X154" s="226">
        <v>0</v>
      </c>
      <c r="Y154" s="220">
        <v>0</v>
      </c>
      <c r="Z154" s="220">
        <v>0</v>
      </c>
      <c r="AA154" s="220">
        <v>0</v>
      </c>
      <c r="AB154" s="220">
        <v>0</v>
      </c>
      <c r="AC154" s="220">
        <v>0</v>
      </c>
      <c r="AD154" s="220">
        <v>0</v>
      </c>
      <c r="AE154" s="220">
        <v>0</v>
      </c>
      <c r="AF154" s="220">
        <v>0</v>
      </c>
      <c r="AG154" s="220">
        <v>0</v>
      </c>
      <c r="AH154" s="220">
        <v>0</v>
      </c>
      <c r="AI154" s="220">
        <v>0</v>
      </c>
      <c r="AJ154" s="220">
        <v>0</v>
      </c>
      <c r="AK154" s="220">
        <v>0</v>
      </c>
      <c r="AL154" s="220">
        <v>0</v>
      </c>
      <c r="AM154" s="220">
        <v>0</v>
      </c>
      <c r="AN154" s="220">
        <v>0</v>
      </c>
      <c r="AO154" s="220"/>
      <c r="AP154" s="220">
        <f t="shared" si="50"/>
        <v>0</v>
      </c>
      <c r="AQ154" s="220">
        <f t="shared" si="50"/>
        <v>0</v>
      </c>
      <c r="AR154" s="220">
        <f t="shared" si="50"/>
        <v>0</v>
      </c>
      <c r="AS154" s="220">
        <f t="shared" si="50"/>
        <v>0</v>
      </c>
      <c r="AT154" s="220">
        <f t="shared" si="50"/>
        <v>0</v>
      </c>
      <c r="AU154" s="220">
        <f t="shared" si="50"/>
        <v>0</v>
      </c>
      <c r="AV154" s="221"/>
      <c r="AW154" s="277">
        <v>0</v>
      </c>
      <c r="AX154" s="277">
        <v>0</v>
      </c>
      <c r="AY154" s="277">
        <v>0</v>
      </c>
      <c r="AZ154" s="277">
        <v>0</v>
      </c>
      <c r="BA154" s="277">
        <v>0</v>
      </c>
      <c r="BB154" s="277">
        <v>0</v>
      </c>
      <c r="BC154" s="277">
        <v>0</v>
      </c>
      <c r="BD154" s="277">
        <v>0</v>
      </c>
      <c r="BE154" s="277">
        <v>0</v>
      </c>
      <c r="BF154" s="221">
        <f t="shared" si="36"/>
        <v>0</v>
      </c>
    </row>
    <row r="155" spans="1:58" s="222" customFormat="1" ht="12.75" customHeight="1" hidden="1">
      <c r="A155" s="355"/>
      <c r="B155" s="220"/>
      <c r="C155" s="241"/>
      <c r="D155" s="220" t="s">
        <v>126</v>
      </c>
      <c r="E155" s="220">
        <f>E157</f>
        <v>0</v>
      </c>
      <c r="F155" s="220">
        <f t="shared" si="50"/>
        <v>0</v>
      </c>
      <c r="G155" s="220">
        <f t="shared" si="50"/>
        <v>0</v>
      </c>
      <c r="H155" s="220">
        <f t="shared" si="50"/>
        <v>0</v>
      </c>
      <c r="I155" s="220">
        <f t="shared" si="50"/>
        <v>0</v>
      </c>
      <c r="J155" s="220">
        <f t="shared" si="50"/>
        <v>0</v>
      </c>
      <c r="K155" s="220">
        <f t="shared" si="50"/>
        <v>0</v>
      </c>
      <c r="L155" s="220">
        <f t="shared" si="50"/>
        <v>0</v>
      </c>
      <c r="M155" s="220">
        <f t="shared" si="50"/>
        <v>0</v>
      </c>
      <c r="N155" s="220">
        <f t="shared" si="50"/>
        <v>0</v>
      </c>
      <c r="O155" s="220">
        <f t="shared" si="50"/>
        <v>0</v>
      </c>
      <c r="P155" s="220">
        <f t="shared" si="50"/>
        <v>0</v>
      </c>
      <c r="Q155" s="220">
        <f t="shared" si="50"/>
        <v>0</v>
      </c>
      <c r="R155" s="220">
        <f t="shared" si="50"/>
        <v>0</v>
      </c>
      <c r="S155" s="220">
        <f t="shared" si="50"/>
        <v>0</v>
      </c>
      <c r="T155" s="220">
        <f t="shared" si="50"/>
        <v>0</v>
      </c>
      <c r="U155" s="226"/>
      <c r="V155" s="221"/>
      <c r="W155" s="226">
        <v>0</v>
      </c>
      <c r="X155" s="226">
        <v>0</v>
      </c>
      <c r="Y155" s="220">
        <v>0</v>
      </c>
      <c r="Z155" s="220">
        <v>0</v>
      </c>
      <c r="AA155" s="220">
        <v>0</v>
      </c>
      <c r="AB155" s="220">
        <v>0</v>
      </c>
      <c r="AC155" s="220">
        <v>0</v>
      </c>
      <c r="AD155" s="220">
        <v>0</v>
      </c>
      <c r="AE155" s="220">
        <v>0</v>
      </c>
      <c r="AF155" s="220">
        <v>0</v>
      </c>
      <c r="AG155" s="220">
        <v>0</v>
      </c>
      <c r="AH155" s="220">
        <v>0</v>
      </c>
      <c r="AI155" s="220">
        <v>0</v>
      </c>
      <c r="AJ155" s="220">
        <v>0</v>
      </c>
      <c r="AK155" s="220">
        <v>0</v>
      </c>
      <c r="AL155" s="220">
        <v>0</v>
      </c>
      <c r="AM155" s="220">
        <v>0</v>
      </c>
      <c r="AN155" s="220">
        <v>0</v>
      </c>
      <c r="AO155" s="220"/>
      <c r="AP155" s="220">
        <f t="shared" si="50"/>
        <v>0</v>
      </c>
      <c r="AQ155" s="220">
        <f t="shared" si="50"/>
        <v>0</v>
      </c>
      <c r="AR155" s="220">
        <f t="shared" si="50"/>
        <v>0</v>
      </c>
      <c r="AS155" s="220">
        <f t="shared" si="50"/>
        <v>0</v>
      </c>
      <c r="AT155" s="220">
        <f t="shared" si="50"/>
        <v>0</v>
      </c>
      <c r="AU155" s="220">
        <f t="shared" si="50"/>
        <v>0</v>
      </c>
      <c r="AV155" s="221"/>
      <c r="AW155" s="277">
        <v>0</v>
      </c>
      <c r="AX155" s="277">
        <v>0</v>
      </c>
      <c r="AY155" s="277">
        <v>0</v>
      </c>
      <c r="AZ155" s="277">
        <v>0</v>
      </c>
      <c r="BA155" s="277">
        <v>0</v>
      </c>
      <c r="BB155" s="277">
        <v>0</v>
      </c>
      <c r="BC155" s="277">
        <v>0</v>
      </c>
      <c r="BD155" s="277">
        <v>0</v>
      </c>
      <c r="BE155" s="277">
        <v>0</v>
      </c>
      <c r="BF155" s="221">
        <f t="shared" si="36"/>
        <v>0</v>
      </c>
    </row>
    <row r="156" spans="1:58" s="222" customFormat="1" ht="16.5" customHeight="1" hidden="1">
      <c r="A156" s="355"/>
      <c r="B156" s="244" t="s">
        <v>191</v>
      </c>
      <c r="C156" s="241" t="str">
        <f>'[2]УП'!$B$59</f>
        <v>Технология газовой наплавки</v>
      </c>
      <c r="D156" s="220" t="s">
        <v>125</v>
      </c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6"/>
      <c r="V156" s="221"/>
      <c r="W156" s="226">
        <v>0</v>
      </c>
      <c r="X156" s="226">
        <v>0</v>
      </c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  <c r="AL156" s="220"/>
      <c r="AM156" s="220"/>
      <c r="AN156" s="220"/>
      <c r="AO156" s="220"/>
      <c r="AP156" s="220"/>
      <c r="AQ156" s="220"/>
      <c r="AR156" s="220"/>
      <c r="AS156" s="220"/>
      <c r="AT156" s="220"/>
      <c r="AU156" s="220"/>
      <c r="AV156" s="221"/>
      <c r="AW156" s="277">
        <v>0</v>
      </c>
      <c r="AX156" s="277">
        <v>0</v>
      </c>
      <c r="AY156" s="277">
        <v>0</v>
      </c>
      <c r="AZ156" s="277">
        <v>0</v>
      </c>
      <c r="BA156" s="277">
        <v>0</v>
      </c>
      <c r="BB156" s="277">
        <v>0</v>
      </c>
      <c r="BC156" s="277">
        <v>0</v>
      </c>
      <c r="BD156" s="277">
        <v>0</v>
      </c>
      <c r="BE156" s="277">
        <v>0</v>
      </c>
      <c r="BF156" s="221">
        <f t="shared" si="36"/>
        <v>0</v>
      </c>
    </row>
    <row r="157" spans="1:58" s="222" customFormat="1" ht="12.75" customHeight="1" hidden="1">
      <c r="A157" s="355"/>
      <c r="B157" s="244"/>
      <c r="C157" s="241"/>
      <c r="D157" s="220" t="s">
        <v>126</v>
      </c>
      <c r="E157" s="220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6"/>
      <c r="V157" s="221"/>
      <c r="W157" s="226">
        <v>0</v>
      </c>
      <c r="X157" s="226">
        <v>0</v>
      </c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1"/>
      <c r="AW157" s="277">
        <v>0</v>
      </c>
      <c r="AX157" s="277">
        <v>0</v>
      </c>
      <c r="AY157" s="277">
        <v>0</v>
      </c>
      <c r="AZ157" s="277">
        <v>0</v>
      </c>
      <c r="BA157" s="277">
        <v>0</v>
      </c>
      <c r="BB157" s="277">
        <v>0</v>
      </c>
      <c r="BC157" s="277">
        <v>0</v>
      </c>
      <c r="BD157" s="277">
        <v>0</v>
      </c>
      <c r="BE157" s="277">
        <v>0</v>
      </c>
      <c r="BF157" s="221">
        <f t="shared" si="36"/>
        <v>0</v>
      </c>
    </row>
    <row r="158" spans="1:58" s="222" customFormat="1" ht="49.5" customHeight="1" hidden="1">
      <c r="A158" s="355"/>
      <c r="B158" s="220" t="s">
        <v>156</v>
      </c>
      <c r="C158" s="241" t="str">
        <f>'[2]УП'!$B$62</f>
        <v>Дефектация сварных швов и контроль качества сварных соединений</v>
      </c>
      <c r="D158" s="220" t="s">
        <v>125</v>
      </c>
      <c r="E158" s="220">
        <f>E160</f>
        <v>0</v>
      </c>
      <c r="F158" s="220">
        <f aca="true" t="shared" si="51" ref="F158:AU159">F160</f>
        <v>0</v>
      </c>
      <c r="G158" s="220">
        <f t="shared" si="51"/>
        <v>0</v>
      </c>
      <c r="H158" s="220">
        <f t="shared" si="51"/>
        <v>0</v>
      </c>
      <c r="I158" s="220">
        <f t="shared" si="51"/>
        <v>0</v>
      </c>
      <c r="J158" s="220">
        <f t="shared" si="51"/>
        <v>0</v>
      </c>
      <c r="K158" s="220">
        <f t="shared" si="51"/>
        <v>0</v>
      </c>
      <c r="L158" s="220">
        <f t="shared" si="51"/>
        <v>0</v>
      </c>
      <c r="M158" s="220">
        <f t="shared" si="51"/>
        <v>0</v>
      </c>
      <c r="N158" s="220">
        <f t="shared" si="51"/>
        <v>0</v>
      </c>
      <c r="O158" s="220">
        <f t="shared" si="51"/>
        <v>0</v>
      </c>
      <c r="P158" s="220">
        <f t="shared" si="51"/>
        <v>0</v>
      </c>
      <c r="Q158" s="220">
        <f t="shared" si="51"/>
        <v>0</v>
      </c>
      <c r="R158" s="220">
        <f t="shared" si="51"/>
        <v>0</v>
      </c>
      <c r="S158" s="220">
        <f t="shared" si="51"/>
        <v>0</v>
      </c>
      <c r="T158" s="220">
        <f t="shared" si="51"/>
        <v>0</v>
      </c>
      <c r="U158" s="226"/>
      <c r="V158" s="221"/>
      <c r="W158" s="226">
        <v>0</v>
      </c>
      <c r="X158" s="226">
        <v>0</v>
      </c>
      <c r="Y158" s="220">
        <v>0</v>
      </c>
      <c r="Z158" s="220">
        <v>0</v>
      </c>
      <c r="AA158" s="220">
        <v>0</v>
      </c>
      <c r="AB158" s="220">
        <v>0</v>
      </c>
      <c r="AC158" s="220">
        <v>0</v>
      </c>
      <c r="AD158" s="220">
        <v>0</v>
      </c>
      <c r="AE158" s="220">
        <v>0</v>
      </c>
      <c r="AF158" s="220">
        <v>0</v>
      </c>
      <c r="AG158" s="220">
        <v>0</v>
      </c>
      <c r="AH158" s="220">
        <v>0</v>
      </c>
      <c r="AI158" s="220">
        <v>0</v>
      </c>
      <c r="AJ158" s="220">
        <v>0</v>
      </c>
      <c r="AK158" s="220">
        <v>0</v>
      </c>
      <c r="AL158" s="220">
        <v>0</v>
      </c>
      <c r="AM158" s="220">
        <v>0</v>
      </c>
      <c r="AN158" s="220">
        <v>0</v>
      </c>
      <c r="AO158" s="220"/>
      <c r="AP158" s="220">
        <f t="shared" si="51"/>
        <v>0</v>
      </c>
      <c r="AQ158" s="220">
        <f t="shared" si="51"/>
        <v>0</v>
      </c>
      <c r="AR158" s="220">
        <f t="shared" si="51"/>
        <v>0</v>
      </c>
      <c r="AS158" s="220">
        <f t="shared" si="51"/>
        <v>0</v>
      </c>
      <c r="AT158" s="220">
        <f t="shared" si="51"/>
        <v>0</v>
      </c>
      <c r="AU158" s="220">
        <f t="shared" si="51"/>
        <v>0</v>
      </c>
      <c r="AV158" s="221"/>
      <c r="AW158" s="277">
        <v>0</v>
      </c>
      <c r="AX158" s="277">
        <v>0</v>
      </c>
      <c r="AY158" s="277">
        <v>0</v>
      </c>
      <c r="AZ158" s="277">
        <v>0</v>
      </c>
      <c r="BA158" s="277">
        <v>0</v>
      </c>
      <c r="BB158" s="277">
        <v>0</v>
      </c>
      <c r="BC158" s="277">
        <v>0</v>
      </c>
      <c r="BD158" s="277">
        <v>0</v>
      </c>
      <c r="BE158" s="277">
        <v>0</v>
      </c>
      <c r="BF158" s="221">
        <f t="shared" si="36"/>
        <v>0</v>
      </c>
    </row>
    <row r="159" spans="1:58" s="222" customFormat="1" ht="12.75" customHeight="1" hidden="1">
      <c r="A159" s="355"/>
      <c r="B159" s="220"/>
      <c r="C159" s="241"/>
      <c r="D159" s="220" t="s">
        <v>126</v>
      </c>
      <c r="E159" s="220">
        <f>E161</f>
        <v>0</v>
      </c>
      <c r="F159" s="220">
        <f t="shared" si="51"/>
        <v>0</v>
      </c>
      <c r="G159" s="220">
        <f t="shared" si="51"/>
        <v>0</v>
      </c>
      <c r="H159" s="220">
        <f t="shared" si="51"/>
        <v>0</v>
      </c>
      <c r="I159" s="220">
        <f t="shared" si="51"/>
        <v>0</v>
      </c>
      <c r="J159" s="220">
        <f t="shared" si="51"/>
        <v>0</v>
      </c>
      <c r="K159" s="220">
        <f t="shared" si="51"/>
        <v>0</v>
      </c>
      <c r="L159" s="220">
        <f t="shared" si="51"/>
        <v>0</v>
      </c>
      <c r="M159" s="220">
        <f t="shared" si="51"/>
        <v>0</v>
      </c>
      <c r="N159" s="220">
        <f t="shared" si="51"/>
        <v>0</v>
      </c>
      <c r="O159" s="220">
        <f t="shared" si="51"/>
        <v>0</v>
      </c>
      <c r="P159" s="220">
        <f t="shared" si="51"/>
        <v>0</v>
      </c>
      <c r="Q159" s="220">
        <f t="shared" si="51"/>
        <v>0</v>
      </c>
      <c r="R159" s="220">
        <f t="shared" si="51"/>
        <v>0</v>
      </c>
      <c r="S159" s="220">
        <f t="shared" si="51"/>
        <v>0</v>
      </c>
      <c r="T159" s="220">
        <f t="shared" si="51"/>
        <v>0</v>
      </c>
      <c r="U159" s="226"/>
      <c r="V159" s="221"/>
      <c r="W159" s="226">
        <v>0</v>
      </c>
      <c r="X159" s="226">
        <v>0</v>
      </c>
      <c r="Y159" s="220">
        <v>0</v>
      </c>
      <c r="Z159" s="220">
        <v>0</v>
      </c>
      <c r="AA159" s="220">
        <v>0</v>
      </c>
      <c r="AB159" s="220">
        <v>0</v>
      </c>
      <c r="AC159" s="220">
        <v>0</v>
      </c>
      <c r="AD159" s="220">
        <v>0</v>
      </c>
      <c r="AE159" s="220">
        <v>0</v>
      </c>
      <c r="AF159" s="220">
        <v>0</v>
      </c>
      <c r="AG159" s="220">
        <v>0</v>
      </c>
      <c r="AH159" s="220">
        <v>0</v>
      </c>
      <c r="AI159" s="220">
        <v>0</v>
      </c>
      <c r="AJ159" s="220">
        <v>0</v>
      </c>
      <c r="AK159" s="220">
        <v>0</v>
      </c>
      <c r="AL159" s="220">
        <v>0</v>
      </c>
      <c r="AM159" s="220">
        <v>0</v>
      </c>
      <c r="AN159" s="220">
        <v>0</v>
      </c>
      <c r="AO159" s="220"/>
      <c r="AP159" s="220">
        <f t="shared" si="51"/>
        <v>0</v>
      </c>
      <c r="AQ159" s="220">
        <f t="shared" si="51"/>
        <v>0</v>
      </c>
      <c r="AR159" s="220">
        <f t="shared" si="51"/>
        <v>0</v>
      </c>
      <c r="AS159" s="220">
        <f t="shared" si="51"/>
        <v>0</v>
      </c>
      <c r="AT159" s="220">
        <f t="shared" si="51"/>
        <v>0</v>
      </c>
      <c r="AU159" s="220">
        <f t="shared" si="51"/>
        <v>0</v>
      </c>
      <c r="AV159" s="221"/>
      <c r="AW159" s="277">
        <v>0</v>
      </c>
      <c r="AX159" s="277">
        <v>0</v>
      </c>
      <c r="AY159" s="277">
        <v>0</v>
      </c>
      <c r="AZ159" s="277">
        <v>0</v>
      </c>
      <c r="BA159" s="277">
        <v>0</v>
      </c>
      <c r="BB159" s="277">
        <v>0</v>
      </c>
      <c r="BC159" s="277">
        <v>0</v>
      </c>
      <c r="BD159" s="277">
        <v>0</v>
      </c>
      <c r="BE159" s="277">
        <v>0</v>
      </c>
      <c r="BF159" s="221">
        <f t="shared" si="36"/>
        <v>0</v>
      </c>
    </row>
    <row r="160" spans="1:58" s="222" customFormat="1" ht="16.5" customHeight="1" hidden="1">
      <c r="A160" s="355"/>
      <c r="B160" s="244" t="s">
        <v>157</v>
      </c>
      <c r="C160" s="241" t="str">
        <f>'[2]УП'!$B$63</f>
        <v>Дефекты и способы испытания сварных швов</v>
      </c>
      <c r="D160" s="220" t="s">
        <v>125</v>
      </c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6"/>
      <c r="V160" s="221"/>
      <c r="W160" s="226">
        <v>0</v>
      </c>
      <c r="X160" s="226">
        <v>0</v>
      </c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1"/>
      <c r="AW160" s="277">
        <v>0</v>
      </c>
      <c r="AX160" s="277">
        <v>0</v>
      </c>
      <c r="AY160" s="277">
        <v>0</v>
      </c>
      <c r="AZ160" s="277">
        <v>0</v>
      </c>
      <c r="BA160" s="277">
        <v>0</v>
      </c>
      <c r="BB160" s="277">
        <v>0</v>
      </c>
      <c r="BC160" s="277">
        <v>0</v>
      </c>
      <c r="BD160" s="277">
        <v>0</v>
      </c>
      <c r="BE160" s="277">
        <v>0</v>
      </c>
      <c r="BF160" s="221">
        <f t="shared" si="36"/>
        <v>0</v>
      </c>
    </row>
    <row r="161" spans="1:58" s="222" customFormat="1" ht="12.75" customHeight="1" hidden="1">
      <c r="A161" s="355"/>
      <c r="B161" s="244"/>
      <c r="C161" s="241"/>
      <c r="D161" s="220" t="s">
        <v>126</v>
      </c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6"/>
      <c r="V161" s="221"/>
      <c r="W161" s="226">
        <v>0</v>
      </c>
      <c r="X161" s="226">
        <v>0</v>
      </c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1"/>
      <c r="AW161" s="277">
        <v>0</v>
      </c>
      <c r="AX161" s="277">
        <v>0</v>
      </c>
      <c r="AY161" s="277">
        <v>0</v>
      </c>
      <c r="AZ161" s="277">
        <v>0</v>
      </c>
      <c r="BA161" s="277">
        <v>0</v>
      </c>
      <c r="BB161" s="277">
        <v>0</v>
      </c>
      <c r="BC161" s="277">
        <v>0</v>
      </c>
      <c r="BD161" s="277">
        <v>0</v>
      </c>
      <c r="BE161" s="277">
        <v>0</v>
      </c>
      <c r="BF161" s="221">
        <f t="shared" si="36"/>
        <v>0</v>
      </c>
    </row>
    <row r="162" spans="1:58" s="222" customFormat="1" ht="12.75" customHeight="1" hidden="1">
      <c r="A162" s="355"/>
      <c r="B162" s="244"/>
      <c r="C162" s="241"/>
      <c r="D162" s="220" t="s">
        <v>125</v>
      </c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6"/>
      <c r="V162" s="221"/>
      <c r="W162" s="226">
        <v>0</v>
      </c>
      <c r="X162" s="226">
        <v>0</v>
      </c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1"/>
      <c r="AW162" s="277">
        <v>0</v>
      </c>
      <c r="AX162" s="277">
        <v>0</v>
      </c>
      <c r="AY162" s="277">
        <v>0</v>
      </c>
      <c r="AZ162" s="277">
        <v>0</v>
      </c>
      <c r="BA162" s="277">
        <v>0</v>
      </c>
      <c r="BB162" s="277">
        <v>0</v>
      </c>
      <c r="BC162" s="277">
        <v>0</v>
      </c>
      <c r="BD162" s="277">
        <v>0</v>
      </c>
      <c r="BE162" s="277">
        <v>0</v>
      </c>
      <c r="BF162" s="221">
        <f t="shared" si="36"/>
        <v>0</v>
      </c>
    </row>
    <row r="163" spans="1:58" s="222" customFormat="1" ht="12.75" customHeight="1" hidden="1">
      <c r="A163" s="355"/>
      <c r="B163" s="244"/>
      <c r="C163" s="241"/>
      <c r="D163" s="220" t="s">
        <v>126</v>
      </c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6"/>
      <c r="V163" s="221"/>
      <c r="W163" s="226">
        <v>0</v>
      </c>
      <c r="X163" s="226">
        <v>0</v>
      </c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  <c r="AO163" s="220"/>
      <c r="AP163" s="220"/>
      <c r="AQ163" s="220"/>
      <c r="AR163" s="220"/>
      <c r="AS163" s="220"/>
      <c r="AT163" s="220"/>
      <c r="AU163" s="220"/>
      <c r="AV163" s="221"/>
      <c r="AW163" s="277">
        <v>0</v>
      </c>
      <c r="AX163" s="277">
        <v>0</v>
      </c>
      <c r="AY163" s="277">
        <v>0</v>
      </c>
      <c r="AZ163" s="277">
        <v>0</v>
      </c>
      <c r="BA163" s="277">
        <v>0</v>
      </c>
      <c r="BB163" s="277">
        <v>0</v>
      </c>
      <c r="BC163" s="277">
        <v>0</v>
      </c>
      <c r="BD163" s="277">
        <v>0</v>
      </c>
      <c r="BE163" s="277">
        <v>0</v>
      </c>
      <c r="BF163" s="221">
        <f t="shared" si="36"/>
        <v>0</v>
      </c>
    </row>
    <row r="164" spans="1:58" s="222" customFormat="1" ht="12.75">
      <c r="A164" s="355"/>
      <c r="B164" s="244" t="s">
        <v>40</v>
      </c>
      <c r="C164" s="241" t="s">
        <v>59</v>
      </c>
      <c r="D164" s="220" t="s">
        <v>125</v>
      </c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6"/>
      <c r="V164" s="221"/>
      <c r="W164" s="226">
        <v>0</v>
      </c>
      <c r="X164" s="226">
        <v>0</v>
      </c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>
        <v>36</v>
      </c>
      <c r="AO164" s="220">
        <v>36</v>
      </c>
      <c r="AP164" s="220">
        <v>36</v>
      </c>
      <c r="AQ164" s="220">
        <v>36</v>
      </c>
      <c r="AR164" s="220"/>
      <c r="AS164" s="220"/>
      <c r="AT164" s="220"/>
      <c r="AU164" s="220"/>
      <c r="AV164" s="221"/>
      <c r="AW164" s="277">
        <v>0</v>
      </c>
      <c r="AX164" s="277">
        <v>0</v>
      </c>
      <c r="AY164" s="277">
        <v>0</v>
      </c>
      <c r="AZ164" s="277">
        <v>0</v>
      </c>
      <c r="BA164" s="277">
        <v>0</v>
      </c>
      <c r="BB164" s="277">
        <v>0</v>
      </c>
      <c r="BC164" s="277">
        <v>0</v>
      </c>
      <c r="BD164" s="277">
        <v>0</v>
      </c>
      <c r="BE164" s="277">
        <v>0</v>
      </c>
      <c r="BF164" s="221">
        <f t="shared" si="36"/>
        <v>144</v>
      </c>
    </row>
    <row r="165" spans="1:58" s="222" customFormat="1" ht="12.75">
      <c r="A165" s="355"/>
      <c r="B165" s="244"/>
      <c r="C165" s="241"/>
      <c r="D165" s="220" t="s">
        <v>126</v>
      </c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6"/>
      <c r="V165" s="221"/>
      <c r="W165" s="226"/>
      <c r="X165" s="226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  <c r="AL165" s="220"/>
      <c r="AM165" s="220"/>
      <c r="AN165" s="220"/>
      <c r="AO165" s="220"/>
      <c r="AP165" s="220"/>
      <c r="AQ165" s="220"/>
      <c r="AR165" s="220"/>
      <c r="AS165" s="220"/>
      <c r="AT165" s="220"/>
      <c r="AU165" s="220"/>
      <c r="AV165" s="221"/>
      <c r="AW165" s="277">
        <v>0</v>
      </c>
      <c r="AX165" s="277">
        <v>0</v>
      </c>
      <c r="AY165" s="277">
        <v>0</v>
      </c>
      <c r="AZ165" s="277">
        <v>0</v>
      </c>
      <c r="BA165" s="277">
        <v>0</v>
      </c>
      <c r="BB165" s="277">
        <v>0</v>
      </c>
      <c r="BC165" s="277">
        <v>0</v>
      </c>
      <c r="BD165" s="277">
        <v>0</v>
      </c>
      <c r="BE165" s="277">
        <v>0</v>
      </c>
      <c r="BF165" s="221">
        <f t="shared" si="36"/>
        <v>0</v>
      </c>
    </row>
    <row r="166" spans="1:58" s="222" customFormat="1" ht="12.75">
      <c r="A166" s="355"/>
      <c r="B166" s="244" t="s">
        <v>165</v>
      </c>
      <c r="C166" s="241" t="s">
        <v>252</v>
      </c>
      <c r="D166" s="220" t="s">
        <v>125</v>
      </c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6"/>
      <c r="V166" s="221"/>
      <c r="W166" s="226">
        <v>0</v>
      </c>
      <c r="X166" s="226">
        <v>0</v>
      </c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>
        <v>36</v>
      </c>
      <c r="AS166" s="220">
        <v>36</v>
      </c>
      <c r="AT166" s="220">
        <v>36</v>
      </c>
      <c r="AU166" s="220"/>
      <c r="AV166" s="221"/>
      <c r="AW166" s="277">
        <v>0</v>
      </c>
      <c r="AX166" s="277">
        <v>0</v>
      </c>
      <c r="AY166" s="277">
        <v>0</v>
      </c>
      <c r="AZ166" s="277">
        <v>0</v>
      </c>
      <c r="BA166" s="277">
        <v>0</v>
      </c>
      <c r="BB166" s="277">
        <v>0</v>
      </c>
      <c r="BC166" s="277">
        <v>0</v>
      </c>
      <c r="BD166" s="277">
        <v>0</v>
      </c>
      <c r="BE166" s="277">
        <v>0</v>
      </c>
      <c r="BF166" s="221">
        <f t="shared" si="36"/>
        <v>108</v>
      </c>
    </row>
    <row r="167" spans="1:58" s="222" customFormat="1" ht="12.75">
      <c r="A167" s="355"/>
      <c r="B167" s="244"/>
      <c r="C167" s="241"/>
      <c r="D167" s="220" t="s">
        <v>126</v>
      </c>
      <c r="E167" s="220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6"/>
      <c r="V167" s="221"/>
      <c r="W167" s="226"/>
      <c r="X167" s="226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  <c r="AL167" s="220"/>
      <c r="AM167" s="220"/>
      <c r="AN167" s="220"/>
      <c r="AO167" s="220"/>
      <c r="AP167" s="220"/>
      <c r="AQ167" s="220"/>
      <c r="AR167" s="220"/>
      <c r="AS167" s="220"/>
      <c r="AT167" s="220"/>
      <c r="AU167" s="220"/>
      <c r="AV167" s="221"/>
      <c r="AW167" s="277">
        <v>0</v>
      </c>
      <c r="AX167" s="277">
        <v>0</v>
      </c>
      <c r="AY167" s="277">
        <v>0</v>
      </c>
      <c r="AZ167" s="277">
        <v>0</v>
      </c>
      <c r="BA167" s="277">
        <v>0</v>
      </c>
      <c r="BB167" s="277">
        <v>0</v>
      </c>
      <c r="BC167" s="277">
        <v>0</v>
      </c>
      <c r="BD167" s="277">
        <v>0</v>
      </c>
      <c r="BE167" s="277">
        <v>0</v>
      </c>
      <c r="BF167" s="221">
        <f t="shared" si="36"/>
        <v>0</v>
      </c>
    </row>
    <row r="168" spans="1:58" s="222" customFormat="1" ht="16.5" customHeight="1">
      <c r="A168" s="355"/>
      <c r="B168" s="244" t="s">
        <v>43</v>
      </c>
      <c r="C168" s="241" t="s">
        <v>44</v>
      </c>
      <c r="D168" s="220" t="s">
        <v>125</v>
      </c>
      <c r="E168" s="220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6"/>
      <c r="V168" s="221"/>
      <c r="W168" s="226">
        <v>0</v>
      </c>
      <c r="X168" s="226">
        <v>0</v>
      </c>
      <c r="Y168" s="220">
        <v>1</v>
      </c>
      <c r="Z168" s="220"/>
      <c r="AA168" s="220"/>
      <c r="AB168" s="220"/>
      <c r="AC168" s="220"/>
      <c r="AD168" s="220"/>
      <c r="AE168" s="220">
        <v>3</v>
      </c>
      <c r="AF168" s="277">
        <v>3</v>
      </c>
      <c r="AG168" s="277">
        <v>3</v>
      </c>
      <c r="AH168" s="277">
        <v>3</v>
      </c>
      <c r="AI168" s="277">
        <v>3</v>
      </c>
      <c r="AJ168" s="277">
        <v>3</v>
      </c>
      <c r="AK168" s="277">
        <v>2</v>
      </c>
      <c r="AL168" s="277">
        <v>2</v>
      </c>
      <c r="AM168" s="277">
        <v>3</v>
      </c>
      <c r="AN168" s="220"/>
      <c r="AO168" s="220"/>
      <c r="AP168" s="220"/>
      <c r="AQ168" s="220"/>
      <c r="AR168" s="220"/>
      <c r="AS168" s="220"/>
      <c r="AT168" s="220"/>
      <c r="AU168" s="220"/>
      <c r="AV168" s="221"/>
      <c r="AW168" s="277">
        <v>0</v>
      </c>
      <c r="AX168" s="277">
        <v>0</v>
      </c>
      <c r="AY168" s="277">
        <v>0</v>
      </c>
      <c r="AZ168" s="277">
        <v>0</v>
      </c>
      <c r="BA168" s="277">
        <v>0</v>
      </c>
      <c r="BB168" s="277">
        <v>0</v>
      </c>
      <c r="BC168" s="277">
        <v>0</v>
      </c>
      <c r="BD168" s="277">
        <v>0</v>
      </c>
      <c r="BE168" s="277">
        <v>0</v>
      </c>
      <c r="BF168" s="221">
        <f t="shared" si="36"/>
        <v>26</v>
      </c>
    </row>
    <row r="169" spans="1:58" s="222" customFormat="1" ht="12.75">
      <c r="A169" s="355"/>
      <c r="B169" s="244"/>
      <c r="C169" s="241"/>
      <c r="D169" s="220" t="s">
        <v>126</v>
      </c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6"/>
      <c r="V169" s="221"/>
      <c r="W169" s="226">
        <v>0</v>
      </c>
      <c r="X169" s="226">
        <v>0</v>
      </c>
      <c r="Y169" s="220"/>
      <c r="Z169" s="220"/>
      <c r="AA169" s="220"/>
      <c r="AB169" s="220"/>
      <c r="AC169" s="220"/>
      <c r="AD169" s="220"/>
      <c r="AE169" s="220">
        <v>1</v>
      </c>
      <c r="AF169" s="220">
        <v>1</v>
      </c>
      <c r="AG169" s="220">
        <v>1</v>
      </c>
      <c r="AH169" s="220">
        <v>1</v>
      </c>
      <c r="AI169" s="220">
        <v>1</v>
      </c>
      <c r="AJ169" s="220">
        <v>1</v>
      </c>
      <c r="AK169" s="220"/>
      <c r="AL169" s="220">
        <v>1</v>
      </c>
      <c r="AM169" s="220"/>
      <c r="AN169" s="220"/>
      <c r="AO169" s="220"/>
      <c r="AP169" s="220"/>
      <c r="AQ169" s="220"/>
      <c r="AR169" s="220"/>
      <c r="AS169" s="220"/>
      <c r="AT169" s="220"/>
      <c r="AU169" s="220"/>
      <c r="AV169" s="221"/>
      <c r="AW169" s="277">
        <v>0</v>
      </c>
      <c r="AX169" s="277">
        <v>0</v>
      </c>
      <c r="AY169" s="277">
        <v>0</v>
      </c>
      <c r="AZ169" s="277">
        <v>0</v>
      </c>
      <c r="BA169" s="277">
        <v>0</v>
      </c>
      <c r="BB169" s="277">
        <v>0</v>
      </c>
      <c r="BC169" s="277">
        <v>0</v>
      </c>
      <c r="BD169" s="277">
        <v>0</v>
      </c>
      <c r="BE169" s="277">
        <v>0</v>
      </c>
      <c r="BF169" s="221">
        <f t="shared" si="36"/>
        <v>7</v>
      </c>
    </row>
    <row r="170" spans="1:58" s="222" customFormat="1" ht="12.75">
      <c r="A170" s="355"/>
      <c r="B170" s="276"/>
      <c r="C170" s="241"/>
      <c r="D170" s="277"/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26"/>
      <c r="V170" s="221"/>
      <c r="W170" s="226"/>
      <c r="X170" s="226"/>
      <c r="Y170" s="277"/>
      <c r="Z170" s="277"/>
      <c r="AA170" s="277"/>
      <c r="AB170" s="277"/>
      <c r="AC170" s="277"/>
      <c r="AD170" s="277"/>
      <c r="AE170" s="277"/>
      <c r="AF170" s="277"/>
      <c r="AG170" s="277"/>
      <c r="AH170" s="277"/>
      <c r="AI170" s="277"/>
      <c r="AJ170" s="277"/>
      <c r="AK170" s="277"/>
      <c r="AL170" s="277"/>
      <c r="AM170" s="277"/>
      <c r="AN170" s="277"/>
      <c r="AO170" s="277"/>
      <c r="AP170" s="277"/>
      <c r="AQ170" s="277"/>
      <c r="AR170" s="277"/>
      <c r="AS170" s="277"/>
      <c r="AT170" s="277"/>
      <c r="AU170" s="277">
        <v>35</v>
      </c>
      <c r="AV170" s="221"/>
      <c r="AW170" s="277">
        <v>0</v>
      </c>
      <c r="AX170" s="277">
        <v>0</v>
      </c>
      <c r="AY170" s="277">
        <v>0</v>
      </c>
      <c r="AZ170" s="277">
        <v>0</v>
      </c>
      <c r="BA170" s="277">
        <v>0</v>
      </c>
      <c r="BB170" s="277">
        <v>0</v>
      </c>
      <c r="BC170" s="277">
        <v>0</v>
      </c>
      <c r="BD170" s="277">
        <v>0</v>
      </c>
      <c r="BE170" s="277">
        <v>0</v>
      </c>
      <c r="BF170" s="221">
        <f t="shared" si="36"/>
        <v>35</v>
      </c>
    </row>
    <row r="171" spans="1:58" s="222" customFormat="1" ht="29.25" customHeight="1">
      <c r="A171" s="355"/>
      <c r="B171" s="339" t="s">
        <v>142</v>
      </c>
      <c r="C171" s="339"/>
      <c r="D171" s="224"/>
      <c r="E171" s="220">
        <f aca="true" t="shared" si="52" ref="E171:U171">E116+E79+E134+E168</f>
        <v>36</v>
      </c>
      <c r="F171" s="220">
        <f t="shared" si="52"/>
        <v>36</v>
      </c>
      <c r="G171" s="220">
        <f t="shared" si="52"/>
        <v>36</v>
      </c>
      <c r="H171" s="220">
        <f t="shared" si="52"/>
        <v>36</v>
      </c>
      <c r="I171" s="220">
        <f t="shared" si="52"/>
        <v>36</v>
      </c>
      <c r="J171" s="220">
        <f t="shared" si="52"/>
        <v>36</v>
      </c>
      <c r="K171" s="220">
        <f t="shared" si="52"/>
        <v>36</v>
      </c>
      <c r="L171" s="220">
        <f t="shared" si="52"/>
        <v>36</v>
      </c>
      <c r="M171" s="220">
        <f t="shared" si="52"/>
        <v>36</v>
      </c>
      <c r="N171" s="220">
        <f t="shared" si="52"/>
        <v>36</v>
      </c>
      <c r="O171" s="220">
        <f t="shared" si="52"/>
        <v>36</v>
      </c>
      <c r="P171" s="220">
        <f t="shared" si="52"/>
        <v>36</v>
      </c>
      <c r="Q171" s="220">
        <f t="shared" si="52"/>
        <v>36</v>
      </c>
      <c r="R171" s="220">
        <f t="shared" si="52"/>
        <v>36</v>
      </c>
      <c r="S171" s="220">
        <f t="shared" si="52"/>
        <v>36</v>
      </c>
      <c r="T171" s="220">
        <f t="shared" si="52"/>
        <v>36</v>
      </c>
      <c r="U171" s="220">
        <f t="shared" si="52"/>
        <v>0</v>
      </c>
      <c r="V171" s="220">
        <f>V116+V79+V134+V168</f>
        <v>0</v>
      </c>
      <c r="W171" s="220">
        <f>W116+W79+W134+W168</f>
        <v>0</v>
      </c>
      <c r="X171" s="220">
        <f>X116+X79+X134+X168</f>
        <v>0</v>
      </c>
      <c r="Y171" s="220">
        <f>Y116+Y79+Y134+Y168+Y146-Y168</f>
        <v>37</v>
      </c>
      <c r="Z171" s="220">
        <f aca="true" t="shared" si="53" ref="Y171:AB172">Z116+Z79+Z134+Z168+Z146-Z168</f>
        <v>36</v>
      </c>
      <c r="AA171" s="220">
        <f t="shared" si="53"/>
        <v>36</v>
      </c>
      <c r="AB171" s="220">
        <f t="shared" si="53"/>
        <v>36</v>
      </c>
      <c r="AC171" s="220">
        <v>36</v>
      </c>
      <c r="AD171" s="220">
        <v>36</v>
      </c>
      <c r="AE171" s="220">
        <f aca="true" t="shared" si="54" ref="AE171:AM171">AE116+AE79+AE134+AE168+AE146-AE168</f>
        <v>37</v>
      </c>
      <c r="AF171" s="220">
        <f t="shared" si="54"/>
        <v>36</v>
      </c>
      <c r="AG171" s="220">
        <f t="shared" si="54"/>
        <v>36</v>
      </c>
      <c r="AH171" s="220">
        <f t="shared" si="54"/>
        <v>36</v>
      </c>
      <c r="AI171" s="220">
        <f t="shared" si="54"/>
        <v>37</v>
      </c>
      <c r="AJ171" s="220">
        <f t="shared" si="54"/>
        <v>36</v>
      </c>
      <c r="AK171" s="220">
        <f t="shared" si="54"/>
        <v>37</v>
      </c>
      <c r="AL171" s="220">
        <f t="shared" si="54"/>
        <v>37</v>
      </c>
      <c r="AM171" s="220">
        <f t="shared" si="54"/>
        <v>37</v>
      </c>
      <c r="AN171" s="220">
        <v>36</v>
      </c>
      <c r="AO171" s="220">
        <v>36</v>
      </c>
      <c r="AP171" s="220">
        <v>36</v>
      </c>
      <c r="AQ171" s="220">
        <v>36</v>
      </c>
      <c r="AR171" s="220">
        <v>36</v>
      </c>
      <c r="AS171" s="220">
        <v>36</v>
      </c>
      <c r="AT171" s="220">
        <v>36</v>
      </c>
      <c r="AU171" s="220">
        <v>35</v>
      </c>
      <c r="AV171" s="277">
        <f>AV116+AV79+AV134+AV168+AV146</f>
        <v>0</v>
      </c>
      <c r="AW171" s="277">
        <v>0</v>
      </c>
      <c r="AX171" s="277">
        <v>0</v>
      </c>
      <c r="AY171" s="277">
        <v>0</v>
      </c>
      <c r="AZ171" s="277">
        <v>0</v>
      </c>
      <c r="BA171" s="277">
        <v>0</v>
      </c>
      <c r="BB171" s="277">
        <v>0</v>
      </c>
      <c r="BC171" s="277">
        <v>0</v>
      </c>
      <c r="BD171" s="277">
        <v>0</v>
      </c>
      <c r="BE171" s="277">
        <v>0</v>
      </c>
      <c r="BF171" s="221">
        <f>SUM(E171:BE171)</f>
        <v>1409</v>
      </c>
    </row>
    <row r="172" spans="1:58" s="222" customFormat="1" ht="34.5" customHeight="1">
      <c r="A172" s="355"/>
      <c r="B172" s="342" t="s">
        <v>144</v>
      </c>
      <c r="C172" s="342"/>
      <c r="D172" s="220"/>
      <c r="E172" s="220">
        <f aca="true" t="shared" si="55" ref="E172:T172">E117+E80+E135+E169</f>
        <v>18</v>
      </c>
      <c r="F172" s="220">
        <f t="shared" si="55"/>
        <v>18</v>
      </c>
      <c r="G172" s="220">
        <f t="shared" si="55"/>
        <v>18</v>
      </c>
      <c r="H172" s="220">
        <f t="shared" si="55"/>
        <v>18</v>
      </c>
      <c r="I172" s="220">
        <f t="shared" si="55"/>
        <v>18</v>
      </c>
      <c r="J172" s="220">
        <f t="shared" si="55"/>
        <v>18</v>
      </c>
      <c r="K172" s="220">
        <f t="shared" si="55"/>
        <v>18</v>
      </c>
      <c r="L172" s="220">
        <f t="shared" si="55"/>
        <v>18</v>
      </c>
      <c r="M172" s="220">
        <f t="shared" si="55"/>
        <v>18</v>
      </c>
      <c r="N172" s="220">
        <f t="shared" si="55"/>
        <v>18</v>
      </c>
      <c r="O172" s="220">
        <f t="shared" si="55"/>
        <v>18</v>
      </c>
      <c r="P172" s="220">
        <f t="shared" si="55"/>
        <v>18</v>
      </c>
      <c r="Q172" s="220">
        <f t="shared" si="55"/>
        <v>18</v>
      </c>
      <c r="R172" s="220">
        <f t="shared" si="55"/>
        <v>18</v>
      </c>
      <c r="S172" s="220">
        <f t="shared" si="55"/>
        <v>18</v>
      </c>
      <c r="T172" s="220">
        <f t="shared" si="55"/>
        <v>18</v>
      </c>
      <c r="U172" s="220">
        <f>U80+U117+U135</f>
        <v>0</v>
      </c>
      <c r="V172" s="220">
        <f>V80+V117+V135</f>
        <v>0</v>
      </c>
      <c r="W172" s="220">
        <f>W80+W117+W135</f>
        <v>0</v>
      </c>
      <c r="X172" s="220">
        <f>X80+X117+X135</f>
        <v>0</v>
      </c>
      <c r="Y172" s="220">
        <f t="shared" si="53"/>
        <v>17</v>
      </c>
      <c r="Z172" s="220">
        <f t="shared" si="53"/>
        <v>18</v>
      </c>
      <c r="AA172" s="220">
        <f t="shared" si="53"/>
        <v>18</v>
      </c>
      <c r="AB172" s="220">
        <f t="shared" si="53"/>
        <v>18</v>
      </c>
      <c r="AC172" s="220">
        <v>0</v>
      </c>
      <c r="AD172" s="220">
        <f>AD117+AD80+AD135+AD169+AD147-AD169</f>
        <v>0</v>
      </c>
      <c r="AE172" s="220">
        <f aca="true" t="shared" si="56" ref="AE172:AT172">AE117+AE80+AE135+AE169+AE147-AE169</f>
        <v>17</v>
      </c>
      <c r="AF172" s="220">
        <f t="shared" si="56"/>
        <v>18</v>
      </c>
      <c r="AG172" s="220">
        <f t="shared" si="56"/>
        <v>18</v>
      </c>
      <c r="AH172" s="220">
        <f t="shared" si="56"/>
        <v>18</v>
      </c>
      <c r="AI172" s="220">
        <f t="shared" si="56"/>
        <v>17</v>
      </c>
      <c r="AJ172" s="220">
        <f t="shared" si="56"/>
        <v>18</v>
      </c>
      <c r="AK172" s="220">
        <f t="shared" si="56"/>
        <v>17</v>
      </c>
      <c r="AL172" s="220">
        <f t="shared" si="56"/>
        <v>17</v>
      </c>
      <c r="AM172" s="220">
        <f t="shared" si="56"/>
        <v>17</v>
      </c>
      <c r="AN172" s="220">
        <f t="shared" si="56"/>
        <v>0</v>
      </c>
      <c r="AO172" s="277">
        <f t="shared" si="56"/>
        <v>0</v>
      </c>
      <c r="AP172" s="277">
        <f t="shared" si="56"/>
        <v>0</v>
      </c>
      <c r="AQ172" s="277">
        <v>0</v>
      </c>
      <c r="AR172" s="277">
        <f t="shared" si="56"/>
        <v>0</v>
      </c>
      <c r="AS172" s="277">
        <f t="shared" si="56"/>
        <v>0</v>
      </c>
      <c r="AT172" s="277">
        <f t="shared" si="56"/>
        <v>0</v>
      </c>
      <c r="AU172" s="220">
        <v>19</v>
      </c>
      <c r="AV172" s="277">
        <f>AV117+AV80+AV135+AV169</f>
        <v>0</v>
      </c>
      <c r="AW172" s="277">
        <v>0</v>
      </c>
      <c r="AX172" s="277">
        <v>0</v>
      </c>
      <c r="AY172" s="277">
        <v>0</v>
      </c>
      <c r="AZ172" s="277">
        <v>0</v>
      </c>
      <c r="BA172" s="277">
        <v>0</v>
      </c>
      <c r="BB172" s="277">
        <v>0</v>
      </c>
      <c r="BC172" s="277">
        <v>0</v>
      </c>
      <c r="BD172" s="277">
        <v>0</v>
      </c>
      <c r="BE172" s="277">
        <v>0</v>
      </c>
      <c r="BF172" s="221">
        <f>SUM(E172:BE172)</f>
        <v>535</v>
      </c>
    </row>
    <row r="173" spans="1:58" s="222" customFormat="1" ht="30" customHeight="1">
      <c r="A173" s="356"/>
      <c r="B173" s="342" t="s">
        <v>145</v>
      </c>
      <c r="C173" s="342"/>
      <c r="D173" s="224"/>
      <c r="E173" s="220">
        <f>E171+E172</f>
        <v>54</v>
      </c>
      <c r="F173" s="220">
        <f aca="true" t="shared" si="57" ref="F173:AU173">F171+F172</f>
        <v>54</v>
      </c>
      <c r="G173" s="220">
        <f t="shared" si="57"/>
        <v>54</v>
      </c>
      <c r="H173" s="220">
        <f t="shared" si="57"/>
        <v>54</v>
      </c>
      <c r="I173" s="220">
        <f t="shared" si="57"/>
        <v>54</v>
      </c>
      <c r="J173" s="220">
        <f t="shared" si="57"/>
        <v>54</v>
      </c>
      <c r="K173" s="220">
        <f t="shared" si="57"/>
        <v>54</v>
      </c>
      <c r="L173" s="220">
        <f t="shared" si="57"/>
        <v>54</v>
      </c>
      <c r="M173" s="220">
        <f t="shared" si="57"/>
        <v>54</v>
      </c>
      <c r="N173" s="220">
        <f t="shared" si="57"/>
        <v>54</v>
      </c>
      <c r="O173" s="220">
        <f t="shared" si="57"/>
        <v>54</v>
      </c>
      <c r="P173" s="220">
        <f t="shared" si="57"/>
        <v>54</v>
      </c>
      <c r="Q173" s="220">
        <f t="shared" si="57"/>
        <v>54</v>
      </c>
      <c r="R173" s="220">
        <f t="shared" si="57"/>
        <v>54</v>
      </c>
      <c r="S173" s="220">
        <f t="shared" si="57"/>
        <v>54</v>
      </c>
      <c r="T173" s="220">
        <f t="shared" si="57"/>
        <v>54</v>
      </c>
      <c r="U173" s="220">
        <f t="shared" si="57"/>
        <v>0</v>
      </c>
      <c r="V173" s="220">
        <f>V171+V172</f>
        <v>0</v>
      </c>
      <c r="W173" s="220">
        <f>W171+W172</f>
        <v>0</v>
      </c>
      <c r="X173" s="220">
        <f>X171+X172</f>
        <v>0</v>
      </c>
      <c r="Y173" s="220">
        <f t="shared" si="57"/>
        <v>54</v>
      </c>
      <c r="Z173" s="220">
        <f>Z171+Z172</f>
        <v>54</v>
      </c>
      <c r="AA173" s="220">
        <f t="shared" si="57"/>
        <v>54</v>
      </c>
      <c r="AB173" s="220">
        <f t="shared" si="57"/>
        <v>54</v>
      </c>
      <c r="AC173" s="220">
        <f t="shared" si="57"/>
        <v>36</v>
      </c>
      <c r="AD173" s="220">
        <f t="shared" si="57"/>
        <v>36</v>
      </c>
      <c r="AE173" s="220">
        <f t="shared" si="57"/>
        <v>54</v>
      </c>
      <c r="AF173" s="220">
        <f t="shared" si="57"/>
        <v>54</v>
      </c>
      <c r="AG173" s="220">
        <f t="shared" si="57"/>
        <v>54</v>
      </c>
      <c r="AH173" s="220">
        <f t="shared" si="57"/>
        <v>54</v>
      </c>
      <c r="AI173" s="220">
        <f t="shared" si="57"/>
        <v>54</v>
      </c>
      <c r="AJ173" s="220">
        <f t="shared" si="57"/>
        <v>54</v>
      </c>
      <c r="AK173" s="220">
        <f t="shared" si="57"/>
        <v>54</v>
      </c>
      <c r="AL173" s="220">
        <f>AL171+AL172</f>
        <v>54</v>
      </c>
      <c r="AM173" s="220">
        <f>AM171+AM172</f>
        <v>54</v>
      </c>
      <c r="AN173" s="220">
        <f t="shared" si="57"/>
        <v>36</v>
      </c>
      <c r="AO173" s="220">
        <f t="shared" si="57"/>
        <v>36</v>
      </c>
      <c r="AP173" s="220">
        <f t="shared" si="57"/>
        <v>36</v>
      </c>
      <c r="AQ173" s="220">
        <f t="shared" si="57"/>
        <v>36</v>
      </c>
      <c r="AR173" s="220">
        <f t="shared" si="57"/>
        <v>36</v>
      </c>
      <c r="AS173" s="220">
        <f t="shared" si="57"/>
        <v>36</v>
      </c>
      <c r="AT173" s="220">
        <f t="shared" si="57"/>
        <v>36</v>
      </c>
      <c r="AU173" s="220">
        <f t="shared" si="57"/>
        <v>54</v>
      </c>
      <c r="AV173" s="277">
        <f>AV171+AV172</f>
        <v>0</v>
      </c>
      <c r="AW173" s="277">
        <v>0</v>
      </c>
      <c r="AX173" s="277">
        <v>0</v>
      </c>
      <c r="AY173" s="277">
        <v>0</v>
      </c>
      <c r="AZ173" s="277">
        <v>0</v>
      </c>
      <c r="BA173" s="277">
        <v>0</v>
      </c>
      <c r="BB173" s="277">
        <v>0</v>
      </c>
      <c r="BC173" s="277">
        <v>0</v>
      </c>
      <c r="BD173" s="277">
        <v>0</v>
      </c>
      <c r="BE173" s="277">
        <v>0</v>
      </c>
      <c r="BF173" s="221">
        <f t="shared" si="36"/>
        <v>1944</v>
      </c>
    </row>
    <row r="174" spans="2:58" s="245" customFormat="1" ht="12.75">
      <c r="B174" s="266"/>
      <c r="C174" s="267"/>
      <c r="BF174" s="268"/>
    </row>
    <row r="177" spans="2:3" ht="38.25" customHeight="1">
      <c r="B177" s="349" t="s">
        <v>265</v>
      </c>
      <c r="C177" s="349"/>
    </row>
    <row r="178" spans="1:58" s="218" customFormat="1" ht="93.75" customHeight="1">
      <c r="A178" s="350" t="s">
        <v>105</v>
      </c>
      <c r="B178" s="350" t="s">
        <v>0</v>
      </c>
      <c r="C178" s="351" t="s">
        <v>106</v>
      </c>
      <c r="D178" s="350" t="s">
        <v>107</v>
      </c>
      <c r="E178" s="283" t="s">
        <v>268</v>
      </c>
      <c r="F178" s="348" t="s">
        <v>108</v>
      </c>
      <c r="G178" s="348"/>
      <c r="H178" s="348"/>
      <c r="I178" s="283" t="s">
        <v>269</v>
      </c>
      <c r="J178" s="348" t="s">
        <v>109</v>
      </c>
      <c r="K178" s="348"/>
      <c r="L178" s="348"/>
      <c r="M178" s="348"/>
      <c r="N178" s="283" t="s">
        <v>270</v>
      </c>
      <c r="O178" s="348" t="s">
        <v>110</v>
      </c>
      <c r="P178" s="348"/>
      <c r="Q178" s="348"/>
      <c r="R178" s="283" t="s">
        <v>271</v>
      </c>
      <c r="S178" s="348" t="s">
        <v>111</v>
      </c>
      <c r="T178" s="348"/>
      <c r="U178" s="348"/>
      <c r="V178" s="283" t="s">
        <v>272</v>
      </c>
      <c r="W178" s="348" t="s">
        <v>112</v>
      </c>
      <c r="X178" s="348"/>
      <c r="Y178" s="348"/>
      <c r="Z178" s="348"/>
      <c r="AA178" s="283" t="s">
        <v>273</v>
      </c>
      <c r="AB178" s="348" t="s">
        <v>113</v>
      </c>
      <c r="AC178" s="348"/>
      <c r="AD178" s="348"/>
      <c r="AE178" s="283" t="s">
        <v>274</v>
      </c>
      <c r="AF178" s="348" t="s">
        <v>114</v>
      </c>
      <c r="AG178" s="348"/>
      <c r="AH178" s="348"/>
      <c r="AI178" s="283" t="s">
        <v>275</v>
      </c>
      <c r="AJ178" s="348" t="s">
        <v>115</v>
      </c>
      <c r="AK178" s="348"/>
      <c r="AL178" s="348"/>
      <c r="AM178" s="348"/>
      <c r="AN178" s="283" t="s">
        <v>276</v>
      </c>
      <c r="AO178" s="348" t="s">
        <v>116</v>
      </c>
      <c r="AP178" s="348"/>
      <c r="AQ178" s="348"/>
      <c r="AR178" s="283" t="s">
        <v>117</v>
      </c>
      <c r="AS178" s="348" t="s">
        <v>118</v>
      </c>
      <c r="AT178" s="348"/>
      <c r="AU178" s="348"/>
      <c r="AV178" s="283" t="s">
        <v>277</v>
      </c>
      <c r="AW178" s="348" t="s">
        <v>119</v>
      </c>
      <c r="AX178" s="348"/>
      <c r="AY178" s="348"/>
      <c r="AZ178" s="348"/>
      <c r="BA178" s="283" t="s">
        <v>278</v>
      </c>
      <c r="BB178" s="348" t="s">
        <v>120</v>
      </c>
      <c r="BC178" s="348"/>
      <c r="BD178" s="348"/>
      <c r="BE178" s="283" t="s">
        <v>279</v>
      </c>
      <c r="BF178" s="343" t="s">
        <v>121</v>
      </c>
    </row>
    <row r="179" spans="1:58" ht="22.5" customHeight="1">
      <c r="A179" s="350"/>
      <c r="B179" s="350"/>
      <c r="C179" s="351"/>
      <c r="D179" s="350"/>
      <c r="E179" s="342" t="s">
        <v>122</v>
      </c>
      <c r="F179" s="342"/>
      <c r="G179" s="342"/>
      <c r="H179" s="342"/>
      <c r="I179" s="342"/>
      <c r="J179" s="342"/>
      <c r="K179" s="342"/>
      <c r="L179" s="342"/>
      <c r="M179" s="342"/>
      <c r="N179" s="342"/>
      <c r="O179" s="342"/>
      <c r="P179" s="342"/>
      <c r="Q179" s="342"/>
      <c r="R179" s="342"/>
      <c r="S179" s="342"/>
      <c r="T179" s="342"/>
      <c r="U179" s="342"/>
      <c r="V179" s="342"/>
      <c r="W179" s="342"/>
      <c r="X179" s="342"/>
      <c r="Y179" s="342"/>
      <c r="Z179" s="342"/>
      <c r="AA179" s="342"/>
      <c r="AB179" s="342"/>
      <c r="AC179" s="342"/>
      <c r="AD179" s="342"/>
      <c r="AE179" s="342"/>
      <c r="AF179" s="342"/>
      <c r="AG179" s="342"/>
      <c r="AH179" s="342"/>
      <c r="AI179" s="342"/>
      <c r="AJ179" s="342"/>
      <c r="AK179" s="342"/>
      <c r="AL179" s="342"/>
      <c r="AM179" s="342"/>
      <c r="AN179" s="342"/>
      <c r="AO179" s="342"/>
      <c r="AP179" s="342"/>
      <c r="AQ179" s="342"/>
      <c r="AR179" s="342"/>
      <c r="AS179" s="342"/>
      <c r="AT179" s="342"/>
      <c r="AU179" s="342"/>
      <c r="AV179" s="342"/>
      <c r="AW179" s="342"/>
      <c r="AX179" s="342"/>
      <c r="AY179" s="342"/>
      <c r="AZ179" s="342"/>
      <c r="BA179" s="342"/>
      <c r="BB179" s="342"/>
      <c r="BC179" s="342"/>
      <c r="BD179" s="342"/>
      <c r="BE179" s="342"/>
      <c r="BF179" s="343"/>
    </row>
    <row r="180" spans="1:58" ht="15.75">
      <c r="A180" s="350"/>
      <c r="B180" s="350"/>
      <c r="C180" s="351"/>
      <c r="D180" s="350"/>
      <c r="E180" s="219">
        <v>36</v>
      </c>
      <c r="F180" s="219">
        <v>37</v>
      </c>
      <c r="G180" s="279">
        <v>38</v>
      </c>
      <c r="H180" s="279">
        <v>39</v>
      </c>
      <c r="I180" s="279">
        <v>40</v>
      </c>
      <c r="J180" s="279">
        <v>41</v>
      </c>
      <c r="K180" s="279">
        <v>42</v>
      </c>
      <c r="L180" s="279">
        <v>43</v>
      </c>
      <c r="M180" s="279">
        <v>44</v>
      </c>
      <c r="N180" s="279">
        <v>45</v>
      </c>
      <c r="O180" s="279">
        <v>46</v>
      </c>
      <c r="P180" s="279">
        <v>47</v>
      </c>
      <c r="Q180" s="279">
        <v>48</v>
      </c>
      <c r="R180" s="279">
        <v>49</v>
      </c>
      <c r="S180" s="279">
        <v>50</v>
      </c>
      <c r="T180" s="279">
        <v>51</v>
      </c>
      <c r="U180" s="279">
        <v>52</v>
      </c>
      <c r="V180" s="279">
        <v>53</v>
      </c>
      <c r="W180" s="219">
        <v>1</v>
      </c>
      <c r="X180" s="219">
        <v>2</v>
      </c>
      <c r="Y180" s="219">
        <v>3</v>
      </c>
      <c r="Z180" s="219">
        <v>4</v>
      </c>
      <c r="AA180" s="219">
        <v>5</v>
      </c>
      <c r="AB180" s="219">
        <v>6</v>
      </c>
      <c r="AC180" s="219">
        <v>7</v>
      </c>
      <c r="AD180" s="219">
        <v>8</v>
      </c>
      <c r="AE180" s="219">
        <v>9</v>
      </c>
      <c r="AF180" s="219">
        <v>10</v>
      </c>
      <c r="AG180" s="219">
        <v>11</v>
      </c>
      <c r="AH180" s="219">
        <v>12</v>
      </c>
      <c r="AI180" s="219">
        <v>13</v>
      </c>
      <c r="AJ180" s="219">
        <v>14</v>
      </c>
      <c r="AK180" s="219">
        <v>15</v>
      </c>
      <c r="AL180" s="219">
        <v>16</v>
      </c>
      <c r="AM180" s="219">
        <v>17</v>
      </c>
      <c r="AN180" s="219">
        <v>18</v>
      </c>
      <c r="AO180" s="219">
        <v>19</v>
      </c>
      <c r="AP180" s="219">
        <v>20</v>
      </c>
      <c r="AQ180" s="219">
        <v>21</v>
      </c>
      <c r="AR180" s="219">
        <v>22</v>
      </c>
      <c r="AS180" s="219">
        <v>23</v>
      </c>
      <c r="AT180" s="219">
        <v>24</v>
      </c>
      <c r="AU180" s="219">
        <v>25</v>
      </c>
      <c r="AV180" s="219">
        <v>26</v>
      </c>
      <c r="AW180" s="219">
        <v>27</v>
      </c>
      <c r="AX180" s="219">
        <v>28</v>
      </c>
      <c r="AY180" s="219">
        <v>29</v>
      </c>
      <c r="AZ180" s="219">
        <v>30</v>
      </c>
      <c r="BA180" s="219">
        <v>31</v>
      </c>
      <c r="BB180" s="219">
        <v>32</v>
      </c>
      <c r="BC180" s="219">
        <v>33</v>
      </c>
      <c r="BD180" s="219">
        <v>34</v>
      </c>
      <c r="BE180" s="219">
        <v>35</v>
      </c>
      <c r="BF180" s="343"/>
    </row>
    <row r="181" spans="1:58" ht="12.75">
      <c r="A181" s="350"/>
      <c r="B181" s="350"/>
      <c r="C181" s="351"/>
      <c r="D181" s="350"/>
      <c r="E181" s="339" t="s">
        <v>123</v>
      </c>
      <c r="F181" s="339"/>
      <c r="G181" s="339"/>
      <c r="H181" s="339"/>
      <c r="I181" s="339"/>
      <c r="J181" s="339"/>
      <c r="K181" s="339"/>
      <c r="L181" s="339"/>
      <c r="M181" s="339"/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  <c r="Y181" s="339"/>
      <c r="Z181" s="339"/>
      <c r="AA181" s="339"/>
      <c r="AB181" s="339"/>
      <c r="AC181" s="339"/>
      <c r="AD181" s="339"/>
      <c r="AE181" s="339"/>
      <c r="AF181" s="339"/>
      <c r="AG181" s="339"/>
      <c r="AH181" s="339"/>
      <c r="AI181" s="339"/>
      <c r="AJ181" s="339"/>
      <c r="AK181" s="339"/>
      <c r="AL181" s="339"/>
      <c r="AM181" s="339"/>
      <c r="AN181" s="339"/>
      <c r="AO181" s="339"/>
      <c r="AP181" s="339"/>
      <c r="AQ181" s="339"/>
      <c r="AR181" s="339"/>
      <c r="AS181" s="339"/>
      <c r="AT181" s="339"/>
      <c r="AU181" s="339"/>
      <c r="AV181" s="339"/>
      <c r="AW181" s="339"/>
      <c r="AX181" s="339"/>
      <c r="AY181" s="339"/>
      <c r="AZ181" s="339"/>
      <c r="BA181" s="339"/>
      <c r="BB181" s="339"/>
      <c r="BC181" s="339"/>
      <c r="BD181" s="339"/>
      <c r="BE181" s="339"/>
      <c r="BF181" s="343"/>
    </row>
    <row r="182" spans="1:58" ht="18.75" customHeight="1">
      <c r="A182" s="350"/>
      <c r="B182" s="350"/>
      <c r="C182" s="351"/>
      <c r="D182" s="350"/>
      <c r="E182" s="219">
        <v>1</v>
      </c>
      <c r="F182" s="219">
        <v>2</v>
      </c>
      <c r="G182" s="219">
        <v>3</v>
      </c>
      <c r="H182" s="219">
        <v>4</v>
      </c>
      <c r="I182" s="219">
        <v>5</v>
      </c>
      <c r="J182" s="219">
        <v>6</v>
      </c>
      <c r="K182" s="219">
        <v>7</v>
      </c>
      <c r="L182" s="219">
        <v>8</v>
      </c>
      <c r="M182" s="219">
        <v>9</v>
      </c>
      <c r="N182" s="219">
        <v>10</v>
      </c>
      <c r="O182" s="219">
        <v>11</v>
      </c>
      <c r="P182" s="219">
        <v>12</v>
      </c>
      <c r="Q182" s="219">
        <v>13</v>
      </c>
      <c r="R182" s="219">
        <v>14</v>
      </c>
      <c r="S182" s="219">
        <v>15</v>
      </c>
      <c r="T182" s="219">
        <v>16</v>
      </c>
      <c r="U182" s="219">
        <v>17</v>
      </c>
      <c r="V182" s="219">
        <v>18</v>
      </c>
      <c r="W182" s="219">
        <v>19</v>
      </c>
      <c r="X182" s="219">
        <v>20</v>
      </c>
      <c r="Y182" s="219">
        <v>21</v>
      </c>
      <c r="Z182" s="219">
        <v>22</v>
      </c>
      <c r="AA182" s="219">
        <v>23</v>
      </c>
      <c r="AB182" s="219">
        <v>24</v>
      </c>
      <c r="AC182" s="219">
        <v>25</v>
      </c>
      <c r="AD182" s="219">
        <v>26</v>
      </c>
      <c r="AE182" s="219">
        <v>27</v>
      </c>
      <c r="AF182" s="219">
        <v>28</v>
      </c>
      <c r="AG182" s="219">
        <v>29</v>
      </c>
      <c r="AH182" s="219">
        <v>30</v>
      </c>
      <c r="AI182" s="219">
        <v>31</v>
      </c>
      <c r="AJ182" s="219">
        <v>32</v>
      </c>
      <c r="AK182" s="219">
        <v>33</v>
      </c>
      <c r="AL182" s="219">
        <v>34</v>
      </c>
      <c r="AM182" s="219">
        <v>35</v>
      </c>
      <c r="AN182" s="219">
        <v>36</v>
      </c>
      <c r="AO182" s="219">
        <v>37</v>
      </c>
      <c r="AP182" s="219">
        <v>0.38</v>
      </c>
      <c r="AQ182" s="219">
        <v>39</v>
      </c>
      <c r="AR182" s="219">
        <v>40</v>
      </c>
      <c r="AS182" s="219">
        <v>41</v>
      </c>
      <c r="AT182" s="219">
        <v>42</v>
      </c>
      <c r="AU182" s="219">
        <v>43</v>
      </c>
      <c r="AV182" s="219">
        <v>44</v>
      </c>
      <c r="AW182" s="219">
        <v>45</v>
      </c>
      <c r="AX182" s="219">
        <v>46</v>
      </c>
      <c r="AY182" s="219">
        <v>47</v>
      </c>
      <c r="AZ182" s="219">
        <v>48</v>
      </c>
      <c r="BA182" s="219">
        <v>49</v>
      </c>
      <c r="BB182" s="219">
        <v>50</v>
      </c>
      <c r="BC182" s="219">
        <v>51</v>
      </c>
      <c r="BD182" s="219">
        <v>52</v>
      </c>
      <c r="BE182" s="219">
        <v>53</v>
      </c>
      <c r="BF182" s="343"/>
    </row>
    <row r="183" spans="1:58" ht="27" customHeight="1" hidden="1">
      <c r="A183" s="345" t="s">
        <v>8</v>
      </c>
      <c r="B183" s="223" t="s">
        <v>124</v>
      </c>
      <c r="C183" s="223" t="s">
        <v>14</v>
      </c>
      <c r="D183" s="220" t="s">
        <v>125</v>
      </c>
      <c r="E183" s="220">
        <f>E185+E205</f>
        <v>0</v>
      </c>
      <c r="F183" s="220">
        <f aca="true" t="shared" si="58" ref="F183:BE183">F185+F205</f>
        <v>0</v>
      </c>
      <c r="G183" s="220">
        <f t="shared" si="58"/>
        <v>0</v>
      </c>
      <c r="H183" s="220">
        <f t="shared" si="58"/>
        <v>0</v>
      </c>
      <c r="I183" s="220">
        <f t="shared" si="58"/>
        <v>0</v>
      </c>
      <c r="J183" s="220">
        <f t="shared" si="58"/>
        <v>0</v>
      </c>
      <c r="K183" s="220">
        <f t="shared" si="58"/>
        <v>0</v>
      </c>
      <c r="L183" s="220">
        <f t="shared" si="58"/>
        <v>0</v>
      </c>
      <c r="M183" s="220">
        <f t="shared" si="58"/>
        <v>0</v>
      </c>
      <c r="N183" s="220">
        <f t="shared" si="58"/>
        <v>0</v>
      </c>
      <c r="O183" s="220">
        <f t="shared" si="58"/>
        <v>0</v>
      </c>
      <c r="P183" s="220">
        <f t="shared" si="58"/>
        <v>0</v>
      </c>
      <c r="Q183" s="220">
        <f t="shared" si="58"/>
        <v>0</v>
      </c>
      <c r="R183" s="220">
        <f t="shared" si="58"/>
        <v>0</v>
      </c>
      <c r="S183" s="220">
        <f t="shared" si="58"/>
        <v>0</v>
      </c>
      <c r="T183" s="220">
        <f t="shared" si="58"/>
        <v>0</v>
      </c>
      <c r="U183" s="220">
        <f t="shared" si="58"/>
        <v>0</v>
      </c>
      <c r="V183" s="220">
        <f t="shared" si="58"/>
        <v>0</v>
      </c>
      <c r="W183" s="220">
        <f t="shared" si="58"/>
        <v>0</v>
      </c>
      <c r="X183" s="220">
        <f t="shared" si="58"/>
        <v>0</v>
      </c>
      <c r="Y183" s="220">
        <f t="shared" si="58"/>
        <v>0</v>
      </c>
      <c r="Z183" s="220">
        <f t="shared" si="58"/>
        <v>0</v>
      </c>
      <c r="AA183" s="220">
        <f t="shared" si="58"/>
        <v>0</v>
      </c>
      <c r="AB183" s="220">
        <f t="shared" si="58"/>
        <v>0</v>
      </c>
      <c r="AC183" s="220">
        <f t="shared" si="58"/>
        <v>0</v>
      </c>
      <c r="AD183" s="220">
        <f t="shared" si="58"/>
        <v>0</v>
      </c>
      <c r="AE183" s="220">
        <f t="shared" si="58"/>
        <v>0</v>
      </c>
      <c r="AF183" s="220">
        <f t="shared" si="58"/>
        <v>0</v>
      </c>
      <c r="AG183" s="220">
        <f t="shared" si="58"/>
        <v>0</v>
      </c>
      <c r="AH183" s="220">
        <f t="shared" si="58"/>
        <v>0</v>
      </c>
      <c r="AI183" s="220">
        <f t="shared" si="58"/>
        <v>0</v>
      </c>
      <c r="AJ183" s="220">
        <f t="shared" si="58"/>
        <v>0</v>
      </c>
      <c r="AK183" s="220">
        <f t="shared" si="58"/>
        <v>0</v>
      </c>
      <c r="AL183" s="220">
        <f t="shared" si="58"/>
        <v>0</v>
      </c>
      <c r="AM183" s="220">
        <f t="shared" si="58"/>
        <v>0</v>
      </c>
      <c r="AN183" s="220">
        <f t="shared" si="58"/>
        <v>0</v>
      </c>
      <c r="AO183" s="220">
        <f t="shared" si="58"/>
        <v>0</v>
      </c>
      <c r="AP183" s="220">
        <f t="shared" si="58"/>
        <v>0</v>
      </c>
      <c r="AQ183" s="220">
        <f t="shared" si="58"/>
        <v>0</v>
      </c>
      <c r="AR183" s="220">
        <f t="shared" si="58"/>
        <v>0</v>
      </c>
      <c r="AS183" s="220">
        <f t="shared" si="58"/>
        <v>0</v>
      </c>
      <c r="AT183" s="220">
        <f t="shared" si="58"/>
        <v>0</v>
      </c>
      <c r="AU183" s="220">
        <f t="shared" si="58"/>
        <v>0</v>
      </c>
      <c r="AV183" s="220">
        <f t="shared" si="58"/>
        <v>0</v>
      </c>
      <c r="AW183" s="220">
        <f t="shared" si="58"/>
        <v>0</v>
      </c>
      <c r="AX183" s="220">
        <f t="shared" si="58"/>
        <v>0</v>
      </c>
      <c r="AY183" s="220">
        <f t="shared" si="58"/>
        <v>0</v>
      </c>
      <c r="AZ183" s="220">
        <f t="shared" si="58"/>
        <v>0</v>
      </c>
      <c r="BA183" s="220">
        <f t="shared" si="58"/>
        <v>0</v>
      </c>
      <c r="BB183" s="220">
        <f t="shared" si="58"/>
        <v>0</v>
      </c>
      <c r="BC183" s="220">
        <f t="shared" si="58"/>
        <v>0</v>
      </c>
      <c r="BD183" s="220">
        <f t="shared" si="58"/>
        <v>0</v>
      </c>
      <c r="BE183" s="220">
        <f t="shared" si="58"/>
        <v>0</v>
      </c>
      <c r="BF183" s="221">
        <f>BF185+BF205</f>
        <v>0</v>
      </c>
    </row>
    <row r="184" spans="1:58" ht="21.75" customHeight="1" hidden="1">
      <c r="A184" s="345"/>
      <c r="B184" s="223"/>
      <c r="C184" s="223"/>
      <c r="D184" s="220" t="s">
        <v>126</v>
      </c>
      <c r="E184" s="220">
        <f aca="true" t="shared" si="59" ref="E184:BE184">E186+E206</f>
        <v>0</v>
      </c>
      <c r="F184" s="220">
        <f t="shared" si="59"/>
        <v>0</v>
      </c>
      <c r="G184" s="220">
        <f t="shared" si="59"/>
        <v>0</v>
      </c>
      <c r="H184" s="220">
        <f t="shared" si="59"/>
        <v>0</v>
      </c>
      <c r="I184" s="220">
        <f t="shared" si="59"/>
        <v>0</v>
      </c>
      <c r="J184" s="220">
        <f t="shared" si="59"/>
        <v>0</v>
      </c>
      <c r="K184" s="220">
        <f t="shared" si="59"/>
        <v>0</v>
      </c>
      <c r="L184" s="220">
        <f t="shared" si="59"/>
        <v>0</v>
      </c>
      <c r="M184" s="220">
        <f t="shared" si="59"/>
        <v>0</v>
      </c>
      <c r="N184" s="220">
        <f t="shared" si="59"/>
        <v>0</v>
      </c>
      <c r="O184" s="220">
        <f t="shared" si="59"/>
        <v>0</v>
      </c>
      <c r="P184" s="220">
        <f t="shared" si="59"/>
        <v>0</v>
      </c>
      <c r="Q184" s="220">
        <f t="shared" si="59"/>
        <v>0</v>
      </c>
      <c r="R184" s="220">
        <f t="shared" si="59"/>
        <v>0</v>
      </c>
      <c r="S184" s="220">
        <f t="shared" si="59"/>
        <v>0</v>
      </c>
      <c r="T184" s="220">
        <f t="shared" si="59"/>
        <v>0</v>
      </c>
      <c r="U184" s="220">
        <f t="shared" si="59"/>
        <v>0</v>
      </c>
      <c r="V184" s="220">
        <f t="shared" si="59"/>
        <v>0</v>
      </c>
      <c r="W184" s="220">
        <f t="shared" si="59"/>
        <v>0</v>
      </c>
      <c r="X184" s="220">
        <f t="shared" si="59"/>
        <v>0</v>
      </c>
      <c r="Y184" s="220">
        <f t="shared" si="59"/>
        <v>0</v>
      </c>
      <c r="Z184" s="220">
        <f t="shared" si="59"/>
        <v>0</v>
      </c>
      <c r="AA184" s="220">
        <f t="shared" si="59"/>
        <v>0</v>
      </c>
      <c r="AB184" s="220">
        <f t="shared" si="59"/>
        <v>0</v>
      </c>
      <c r="AC184" s="220">
        <f t="shared" si="59"/>
        <v>0</v>
      </c>
      <c r="AD184" s="220">
        <f t="shared" si="59"/>
        <v>0</v>
      </c>
      <c r="AE184" s="220">
        <f t="shared" si="59"/>
        <v>0</v>
      </c>
      <c r="AF184" s="220">
        <f t="shared" si="59"/>
        <v>0</v>
      </c>
      <c r="AG184" s="220">
        <f t="shared" si="59"/>
        <v>0</v>
      </c>
      <c r="AH184" s="220">
        <f t="shared" si="59"/>
        <v>0</v>
      </c>
      <c r="AI184" s="220">
        <f t="shared" si="59"/>
        <v>1</v>
      </c>
      <c r="AJ184" s="220">
        <f t="shared" si="59"/>
        <v>0</v>
      </c>
      <c r="AK184" s="220">
        <f t="shared" si="59"/>
        <v>0</v>
      </c>
      <c r="AL184" s="220">
        <f t="shared" si="59"/>
        <v>0</v>
      </c>
      <c r="AM184" s="220">
        <f t="shared" si="59"/>
        <v>0</v>
      </c>
      <c r="AN184" s="220">
        <f t="shared" si="59"/>
        <v>0</v>
      </c>
      <c r="AO184" s="220">
        <f t="shared" si="59"/>
        <v>0</v>
      </c>
      <c r="AP184" s="220">
        <f t="shared" si="59"/>
        <v>0</v>
      </c>
      <c r="AQ184" s="220">
        <f t="shared" si="59"/>
        <v>0</v>
      </c>
      <c r="AR184" s="220">
        <f t="shared" si="59"/>
        <v>0</v>
      </c>
      <c r="AS184" s="220">
        <f t="shared" si="59"/>
        <v>0</v>
      </c>
      <c r="AT184" s="220">
        <f t="shared" si="59"/>
        <v>0</v>
      </c>
      <c r="AU184" s="220">
        <f t="shared" si="59"/>
        <v>0</v>
      </c>
      <c r="AV184" s="220">
        <f t="shared" si="59"/>
        <v>0</v>
      </c>
      <c r="AW184" s="220">
        <f t="shared" si="59"/>
        <v>0</v>
      </c>
      <c r="AX184" s="220">
        <f t="shared" si="59"/>
        <v>0</v>
      </c>
      <c r="AY184" s="220">
        <f t="shared" si="59"/>
        <v>0</v>
      </c>
      <c r="AZ184" s="220">
        <f t="shared" si="59"/>
        <v>0</v>
      </c>
      <c r="BA184" s="220">
        <f t="shared" si="59"/>
        <v>0</v>
      </c>
      <c r="BB184" s="220">
        <f t="shared" si="59"/>
        <v>0</v>
      </c>
      <c r="BC184" s="220">
        <f t="shared" si="59"/>
        <v>0</v>
      </c>
      <c r="BD184" s="220">
        <f t="shared" si="59"/>
        <v>0</v>
      </c>
      <c r="BE184" s="220">
        <f t="shared" si="59"/>
        <v>0</v>
      </c>
      <c r="BF184" s="224">
        <f>BF186+BF206</f>
        <v>1</v>
      </c>
    </row>
    <row r="185" spans="1:58" ht="29.25" customHeight="1" hidden="1">
      <c r="A185" s="345"/>
      <c r="B185" s="225" t="s">
        <v>15</v>
      </c>
      <c r="C185" s="225" t="s">
        <v>16</v>
      </c>
      <c r="D185" s="220" t="s">
        <v>125</v>
      </c>
      <c r="E185" s="220">
        <f>E187+E189+E191+E193+E195+E197+E199+E201+E203</f>
        <v>0</v>
      </c>
      <c r="F185" s="220">
        <f aca="true" t="shared" si="60" ref="F185:BE185">F187+F189+F191+F193+F195+F197+F199+F201+F203</f>
        <v>0</v>
      </c>
      <c r="G185" s="220">
        <f t="shared" si="60"/>
        <v>0</v>
      </c>
      <c r="H185" s="220">
        <f t="shared" si="60"/>
        <v>0</v>
      </c>
      <c r="I185" s="220">
        <f t="shared" si="60"/>
        <v>0</v>
      </c>
      <c r="J185" s="220">
        <f t="shared" si="60"/>
        <v>0</v>
      </c>
      <c r="K185" s="220">
        <f t="shared" si="60"/>
        <v>0</v>
      </c>
      <c r="L185" s="220">
        <f t="shared" si="60"/>
        <v>0</v>
      </c>
      <c r="M185" s="220">
        <f t="shared" si="60"/>
        <v>0</v>
      </c>
      <c r="N185" s="220">
        <f t="shared" si="60"/>
        <v>0</v>
      </c>
      <c r="O185" s="220">
        <f t="shared" si="60"/>
        <v>0</v>
      </c>
      <c r="P185" s="220">
        <f t="shared" si="60"/>
        <v>0</v>
      </c>
      <c r="Q185" s="220">
        <f t="shared" si="60"/>
        <v>0</v>
      </c>
      <c r="R185" s="220">
        <f t="shared" si="60"/>
        <v>0</v>
      </c>
      <c r="S185" s="220">
        <f t="shared" si="60"/>
        <v>0</v>
      </c>
      <c r="T185" s="220">
        <f t="shared" si="60"/>
        <v>0</v>
      </c>
      <c r="U185" s="220">
        <f t="shared" si="60"/>
        <v>0</v>
      </c>
      <c r="V185" s="220">
        <f t="shared" si="60"/>
        <v>0</v>
      </c>
      <c r="W185" s="220">
        <f t="shared" si="60"/>
        <v>0</v>
      </c>
      <c r="X185" s="220">
        <f t="shared" si="60"/>
        <v>0</v>
      </c>
      <c r="Y185" s="220">
        <f t="shared" si="60"/>
        <v>0</v>
      </c>
      <c r="Z185" s="220">
        <f t="shared" si="60"/>
        <v>0</v>
      </c>
      <c r="AA185" s="220">
        <f t="shared" si="60"/>
        <v>0</v>
      </c>
      <c r="AB185" s="220">
        <f t="shared" si="60"/>
        <v>0</v>
      </c>
      <c r="AC185" s="220">
        <f t="shared" si="60"/>
        <v>0</v>
      </c>
      <c r="AD185" s="220">
        <f t="shared" si="60"/>
        <v>0</v>
      </c>
      <c r="AE185" s="220">
        <f t="shared" si="60"/>
        <v>0</v>
      </c>
      <c r="AF185" s="220">
        <f t="shared" si="60"/>
        <v>0</v>
      </c>
      <c r="AG185" s="220">
        <f t="shared" si="60"/>
        <v>0</v>
      </c>
      <c r="AH185" s="220">
        <f t="shared" si="60"/>
        <v>0</v>
      </c>
      <c r="AI185" s="220">
        <f t="shared" si="60"/>
        <v>0</v>
      </c>
      <c r="AJ185" s="220">
        <f t="shared" si="60"/>
        <v>0</v>
      </c>
      <c r="AK185" s="220">
        <f t="shared" si="60"/>
        <v>0</v>
      </c>
      <c r="AL185" s="220">
        <f t="shared" si="60"/>
        <v>0</v>
      </c>
      <c r="AM185" s="220">
        <f t="shared" si="60"/>
        <v>0</v>
      </c>
      <c r="AN185" s="220">
        <f t="shared" si="60"/>
        <v>0</v>
      </c>
      <c r="AO185" s="220">
        <f t="shared" si="60"/>
        <v>0</v>
      </c>
      <c r="AP185" s="220">
        <f t="shared" si="60"/>
        <v>0</v>
      </c>
      <c r="AQ185" s="220">
        <f t="shared" si="60"/>
        <v>0</v>
      </c>
      <c r="AR185" s="220">
        <f t="shared" si="60"/>
        <v>0</v>
      </c>
      <c r="AS185" s="220">
        <f t="shared" si="60"/>
        <v>0</v>
      </c>
      <c r="AT185" s="220">
        <f t="shared" si="60"/>
        <v>0</v>
      </c>
      <c r="AU185" s="220">
        <f t="shared" si="60"/>
        <v>0</v>
      </c>
      <c r="AV185" s="220">
        <f t="shared" si="60"/>
        <v>0</v>
      </c>
      <c r="AW185" s="220">
        <f t="shared" si="60"/>
        <v>0</v>
      </c>
      <c r="AX185" s="220">
        <f t="shared" si="60"/>
        <v>0</v>
      </c>
      <c r="AY185" s="220">
        <f t="shared" si="60"/>
        <v>0</v>
      </c>
      <c r="AZ185" s="220">
        <f t="shared" si="60"/>
        <v>0</v>
      </c>
      <c r="BA185" s="220">
        <f t="shared" si="60"/>
        <v>0</v>
      </c>
      <c r="BB185" s="220">
        <f t="shared" si="60"/>
        <v>0</v>
      </c>
      <c r="BC185" s="220">
        <f t="shared" si="60"/>
        <v>0</v>
      </c>
      <c r="BD185" s="220">
        <f t="shared" si="60"/>
        <v>0</v>
      </c>
      <c r="BE185" s="220">
        <f t="shared" si="60"/>
        <v>0</v>
      </c>
      <c r="BF185" s="221">
        <f>SUM(BF189+BF191+BF193+BF195+BF197+BF199+BF201+BF203)+BF187</f>
        <v>0</v>
      </c>
    </row>
    <row r="186" spans="1:58" ht="27" customHeight="1" hidden="1">
      <c r="A186" s="345"/>
      <c r="B186" s="225"/>
      <c r="C186" s="225"/>
      <c r="D186" s="220" t="s">
        <v>126</v>
      </c>
      <c r="E186" s="220">
        <f aca="true" t="shared" si="61" ref="E186:AV186">E188+E190+E192+E194+E196+E198+E200+E202+E204</f>
        <v>0</v>
      </c>
      <c r="F186" s="220">
        <f t="shared" si="61"/>
        <v>0</v>
      </c>
      <c r="G186" s="220">
        <f t="shared" si="61"/>
        <v>0</v>
      </c>
      <c r="H186" s="220">
        <f t="shared" si="61"/>
        <v>0</v>
      </c>
      <c r="I186" s="220">
        <f t="shared" si="61"/>
        <v>0</v>
      </c>
      <c r="J186" s="220">
        <f t="shared" si="61"/>
        <v>0</v>
      </c>
      <c r="K186" s="220">
        <f t="shared" si="61"/>
        <v>0</v>
      </c>
      <c r="L186" s="220">
        <f t="shared" si="61"/>
        <v>0</v>
      </c>
      <c r="M186" s="220">
        <f t="shared" si="61"/>
        <v>0</v>
      </c>
      <c r="N186" s="220">
        <f t="shared" si="61"/>
        <v>0</v>
      </c>
      <c r="O186" s="220">
        <f t="shared" si="61"/>
        <v>0</v>
      </c>
      <c r="P186" s="220">
        <f t="shared" si="61"/>
        <v>0</v>
      </c>
      <c r="Q186" s="220">
        <f t="shared" si="61"/>
        <v>0</v>
      </c>
      <c r="R186" s="220">
        <f t="shared" si="61"/>
        <v>0</v>
      </c>
      <c r="S186" s="220">
        <f t="shared" si="61"/>
        <v>0</v>
      </c>
      <c r="T186" s="220">
        <f t="shared" si="61"/>
        <v>0</v>
      </c>
      <c r="U186" s="220">
        <f t="shared" si="61"/>
        <v>0</v>
      </c>
      <c r="V186" s="220">
        <f t="shared" si="61"/>
        <v>0</v>
      </c>
      <c r="W186" s="220">
        <f t="shared" si="61"/>
        <v>0</v>
      </c>
      <c r="X186" s="220">
        <f t="shared" si="61"/>
        <v>0</v>
      </c>
      <c r="Y186" s="220">
        <f t="shared" si="61"/>
        <v>0</v>
      </c>
      <c r="Z186" s="220">
        <f t="shared" si="61"/>
        <v>0</v>
      </c>
      <c r="AA186" s="220">
        <f t="shared" si="61"/>
        <v>0</v>
      </c>
      <c r="AB186" s="220">
        <f t="shared" si="61"/>
        <v>0</v>
      </c>
      <c r="AC186" s="220">
        <f t="shared" si="61"/>
        <v>0</v>
      </c>
      <c r="AD186" s="220">
        <f t="shared" si="61"/>
        <v>0</v>
      </c>
      <c r="AE186" s="220">
        <f t="shared" si="61"/>
        <v>0</v>
      </c>
      <c r="AF186" s="220">
        <f t="shared" si="61"/>
        <v>0</v>
      </c>
      <c r="AG186" s="220">
        <f t="shared" si="61"/>
        <v>0</v>
      </c>
      <c r="AH186" s="220">
        <f t="shared" si="61"/>
        <v>0</v>
      </c>
      <c r="AI186" s="220">
        <f t="shared" si="61"/>
        <v>0</v>
      </c>
      <c r="AJ186" s="220">
        <f t="shared" si="61"/>
        <v>0</v>
      </c>
      <c r="AK186" s="220">
        <f t="shared" si="61"/>
        <v>0</v>
      </c>
      <c r="AL186" s="220">
        <f t="shared" si="61"/>
        <v>0</v>
      </c>
      <c r="AM186" s="220">
        <f t="shared" si="61"/>
        <v>0</v>
      </c>
      <c r="AN186" s="220">
        <f t="shared" si="61"/>
        <v>0</v>
      </c>
      <c r="AO186" s="220">
        <f t="shared" si="61"/>
        <v>0</v>
      </c>
      <c r="AP186" s="220">
        <f t="shared" si="61"/>
        <v>0</v>
      </c>
      <c r="AQ186" s="220">
        <f t="shared" si="61"/>
        <v>0</v>
      </c>
      <c r="AR186" s="220">
        <f t="shared" si="61"/>
        <v>0</v>
      </c>
      <c r="AS186" s="220">
        <f t="shared" si="61"/>
        <v>0</v>
      </c>
      <c r="AT186" s="220">
        <f t="shared" si="61"/>
        <v>0</v>
      </c>
      <c r="AU186" s="220">
        <f t="shared" si="61"/>
        <v>0</v>
      </c>
      <c r="AV186" s="220">
        <f t="shared" si="61"/>
        <v>0</v>
      </c>
      <c r="AW186" s="220"/>
      <c r="AX186" s="220"/>
      <c r="AY186" s="220"/>
      <c r="AZ186" s="220"/>
      <c r="BA186" s="220"/>
      <c r="BB186" s="220"/>
      <c r="BC186" s="220"/>
      <c r="BD186" s="220"/>
      <c r="BE186" s="220"/>
      <c r="BF186" s="224">
        <f>BF188+BF190+BF192+BF194+BF196+BF198+BF200+BF202+BF204</f>
        <v>0</v>
      </c>
    </row>
    <row r="187" spans="1:58" ht="19.5" customHeight="1" hidden="1">
      <c r="A187" s="345"/>
      <c r="B187" s="223" t="s">
        <v>127</v>
      </c>
      <c r="C187" s="223">
        <f>C106</f>
        <v>0</v>
      </c>
      <c r="D187" s="220" t="s">
        <v>125</v>
      </c>
      <c r="E187" s="220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>
        <v>0</v>
      </c>
      <c r="X187" s="220">
        <v>0</v>
      </c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0"/>
      <c r="AK187" s="220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0"/>
      <c r="AW187" s="220">
        <v>0</v>
      </c>
      <c r="AX187" s="220">
        <v>0</v>
      </c>
      <c r="AY187" s="220">
        <v>0</v>
      </c>
      <c r="AZ187" s="220">
        <v>0</v>
      </c>
      <c r="BA187" s="220">
        <v>0</v>
      </c>
      <c r="BB187" s="220">
        <v>0</v>
      </c>
      <c r="BC187" s="220">
        <v>0</v>
      </c>
      <c r="BD187" s="220">
        <v>0</v>
      </c>
      <c r="BE187" s="220">
        <v>0</v>
      </c>
      <c r="BF187" s="221">
        <f>SUM(E187:BE187)</f>
        <v>0</v>
      </c>
    </row>
    <row r="188" spans="1:58" s="217" customFormat="1" ht="19.5" customHeight="1" hidden="1">
      <c r="A188" s="345"/>
      <c r="B188" s="237"/>
      <c r="C188" s="237"/>
      <c r="D188" s="221" t="s">
        <v>126</v>
      </c>
      <c r="E188" s="221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>
        <v>0</v>
      </c>
      <c r="X188" s="221">
        <v>0</v>
      </c>
      <c r="Y188" s="221"/>
      <c r="Z188" s="221"/>
      <c r="AA188" s="221"/>
      <c r="AB188" s="221"/>
      <c r="AC188" s="221"/>
      <c r="AD188" s="221"/>
      <c r="AE188" s="221"/>
      <c r="AF188" s="221"/>
      <c r="AG188" s="221"/>
      <c r="AH188" s="221"/>
      <c r="AI188" s="221"/>
      <c r="AJ188" s="221"/>
      <c r="AK188" s="221"/>
      <c r="AL188" s="221"/>
      <c r="AM188" s="221"/>
      <c r="AN188" s="221"/>
      <c r="AO188" s="221"/>
      <c r="AP188" s="221"/>
      <c r="AQ188" s="221"/>
      <c r="AR188" s="221"/>
      <c r="AS188" s="221"/>
      <c r="AT188" s="221"/>
      <c r="AU188" s="221"/>
      <c r="AV188" s="221"/>
      <c r="AW188" s="221">
        <v>0</v>
      </c>
      <c r="AX188" s="221">
        <v>0</v>
      </c>
      <c r="AY188" s="221">
        <v>0</v>
      </c>
      <c r="AZ188" s="221">
        <v>0</v>
      </c>
      <c r="BA188" s="221">
        <v>0</v>
      </c>
      <c r="BB188" s="221">
        <v>0</v>
      </c>
      <c r="BC188" s="221">
        <v>0</v>
      </c>
      <c r="BD188" s="221">
        <v>0</v>
      </c>
      <c r="BE188" s="221">
        <v>0</v>
      </c>
      <c r="BF188" s="221">
        <f>SUM(E188:BE188)</f>
        <v>0</v>
      </c>
    </row>
    <row r="189" spans="1:58" ht="19.5" customHeight="1" hidden="1">
      <c r="A189" s="345"/>
      <c r="B189" s="223" t="s">
        <v>128</v>
      </c>
      <c r="C189" s="223">
        <f>C108</f>
        <v>0</v>
      </c>
      <c r="D189" s="220" t="s">
        <v>125</v>
      </c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>
        <v>0</v>
      </c>
      <c r="X189" s="220">
        <v>0</v>
      </c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0"/>
      <c r="AK189" s="220"/>
      <c r="AL189" s="220"/>
      <c r="AM189" s="220"/>
      <c r="AN189" s="220"/>
      <c r="AO189" s="220"/>
      <c r="AP189" s="220"/>
      <c r="AQ189" s="220"/>
      <c r="AR189" s="220"/>
      <c r="AS189" s="220"/>
      <c r="AT189" s="220"/>
      <c r="AU189" s="220"/>
      <c r="AV189" s="220"/>
      <c r="AW189" s="220">
        <v>0</v>
      </c>
      <c r="AX189" s="220">
        <v>0</v>
      </c>
      <c r="AY189" s="220">
        <v>0</v>
      </c>
      <c r="AZ189" s="220">
        <v>0</v>
      </c>
      <c r="BA189" s="220">
        <v>0</v>
      </c>
      <c r="BB189" s="220">
        <v>0</v>
      </c>
      <c r="BC189" s="220">
        <v>0</v>
      </c>
      <c r="BD189" s="220">
        <v>0</v>
      </c>
      <c r="BE189" s="220">
        <v>0</v>
      </c>
      <c r="BF189" s="221">
        <f>SUM(E189:BE189)</f>
        <v>0</v>
      </c>
    </row>
    <row r="190" spans="1:58" s="217" customFormat="1" ht="19.5" customHeight="1" hidden="1">
      <c r="A190" s="345"/>
      <c r="B190" s="237"/>
      <c r="C190" s="223"/>
      <c r="D190" s="221" t="s">
        <v>126</v>
      </c>
      <c r="E190" s="221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>
        <v>0</v>
      </c>
      <c r="X190" s="221">
        <v>0</v>
      </c>
      <c r="Y190" s="221"/>
      <c r="Z190" s="221"/>
      <c r="AA190" s="221"/>
      <c r="AB190" s="221"/>
      <c r="AC190" s="221"/>
      <c r="AD190" s="221"/>
      <c r="AE190" s="221"/>
      <c r="AF190" s="221"/>
      <c r="AG190" s="221"/>
      <c r="AH190" s="221"/>
      <c r="AI190" s="221"/>
      <c r="AJ190" s="221"/>
      <c r="AK190" s="221"/>
      <c r="AL190" s="221"/>
      <c r="AM190" s="221"/>
      <c r="AN190" s="221"/>
      <c r="AO190" s="221"/>
      <c r="AP190" s="221"/>
      <c r="AQ190" s="221"/>
      <c r="AR190" s="221"/>
      <c r="AS190" s="221"/>
      <c r="AT190" s="221"/>
      <c r="AU190" s="221"/>
      <c r="AV190" s="221"/>
      <c r="AW190" s="221">
        <v>0</v>
      </c>
      <c r="AX190" s="221">
        <v>0</v>
      </c>
      <c r="AY190" s="221">
        <v>0</v>
      </c>
      <c r="AZ190" s="221">
        <v>0</v>
      </c>
      <c r="BA190" s="221">
        <v>0</v>
      </c>
      <c r="BB190" s="221">
        <v>0</v>
      </c>
      <c r="BC190" s="221">
        <v>0</v>
      </c>
      <c r="BD190" s="221">
        <v>0</v>
      </c>
      <c r="BE190" s="221">
        <v>0</v>
      </c>
      <c r="BF190" s="221">
        <f aca="true" t="shared" si="62" ref="BF190:BF204">SUM(E190:BE190)</f>
        <v>0</v>
      </c>
    </row>
    <row r="191" spans="1:58" ht="19.5" customHeight="1" hidden="1">
      <c r="A191" s="345"/>
      <c r="B191" s="223" t="s">
        <v>129</v>
      </c>
      <c r="C191" s="223">
        <f>C110</f>
        <v>0</v>
      </c>
      <c r="D191" s="220" t="s">
        <v>125</v>
      </c>
      <c r="E191" s="220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>
        <v>0</v>
      </c>
      <c r="X191" s="220">
        <v>0</v>
      </c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  <c r="AJ191" s="220"/>
      <c r="AK191" s="220"/>
      <c r="AL191" s="220"/>
      <c r="AM191" s="220"/>
      <c r="AN191" s="220"/>
      <c r="AO191" s="220"/>
      <c r="AP191" s="220"/>
      <c r="AQ191" s="220"/>
      <c r="AR191" s="220"/>
      <c r="AS191" s="220"/>
      <c r="AT191" s="220"/>
      <c r="AU191" s="220"/>
      <c r="AV191" s="220"/>
      <c r="AW191" s="220">
        <v>0</v>
      </c>
      <c r="AX191" s="220">
        <v>0</v>
      </c>
      <c r="AY191" s="220">
        <v>0</v>
      </c>
      <c r="AZ191" s="220">
        <v>0</v>
      </c>
      <c r="BA191" s="220">
        <v>0</v>
      </c>
      <c r="BB191" s="220">
        <v>0</v>
      </c>
      <c r="BC191" s="220">
        <v>0</v>
      </c>
      <c r="BD191" s="220">
        <v>0</v>
      </c>
      <c r="BE191" s="220">
        <v>0</v>
      </c>
      <c r="BF191" s="221">
        <f t="shared" si="62"/>
        <v>0</v>
      </c>
    </row>
    <row r="192" spans="1:58" s="217" customFormat="1" ht="19.5" customHeight="1" hidden="1">
      <c r="A192" s="345"/>
      <c r="B192" s="237"/>
      <c r="C192" s="223">
        <f>C111</f>
        <v>0</v>
      </c>
      <c r="D192" s="221" t="s">
        <v>126</v>
      </c>
      <c r="E192" s="221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  <c r="V192" s="221"/>
      <c r="W192" s="221">
        <v>0</v>
      </c>
      <c r="X192" s="221">
        <v>0</v>
      </c>
      <c r="Y192" s="221"/>
      <c r="Z192" s="221"/>
      <c r="AA192" s="221"/>
      <c r="AB192" s="221"/>
      <c r="AC192" s="221"/>
      <c r="AD192" s="221"/>
      <c r="AE192" s="221"/>
      <c r="AF192" s="221"/>
      <c r="AG192" s="221"/>
      <c r="AH192" s="221"/>
      <c r="AI192" s="221"/>
      <c r="AJ192" s="221"/>
      <c r="AK192" s="221"/>
      <c r="AL192" s="221"/>
      <c r="AM192" s="221"/>
      <c r="AN192" s="221"/>
      <c r="AO192" s="221"/>
      <c r="AP192" s="221"/>
      <c r="AQ192" s="221"/>
      <c r="AR192" s="221"/>
      <c r="AS192" s="221"/>
      <c r="AT192" s="221"/>
      <c r="AU192" s="221"/>
      <c r="AV192" s="221"/>
      <c r="AW192" s="221">
        <v>0</v>
      </c>
      <c r="AX192" s="221">
        <v>0</v>
      </c>
      <c r="AY192" s="221">
        <v>0</v>
      </c>
      <c r="AZ192" s="221">
        <v>0</v>
      </c>
      <c r="BA192" s="221">
        <v>0</v>
      </c>
      <c r="BB192" s="221">
        <v>0</v>
      </c>
      <c r="BC192" s="221">
        <v>0</v>
      </c>
      <c r="BD192" s="221">
        <v>0</v>
      </c>
      <c r="BE192" s="221">
        <v>0</v>
      </c>
      <c r="BF192" s="221">
        <f t="shared" si="62"/>
        <v>0</v>
      </c>
    </row>
    <row r="193" spans="1:58" ht="19.5" customHeight="1" hidden="1">
      <c r="A193" s="345"/>
      <c r="B193" s="223" t="s">
        <v>130</v>
      </c>
      <c r="C193" s="223">
        <f>C112</f>
        <v>0</v>
      </c>
      <c r="D193" s="220" t="s">
        <v>125</v>
      </c>
      <c r="E193" s="220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>
        <v>0</v>
      </c>
      <c r="X193" s="220">
        <v>0</v>
      </c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  <c r="AJ193" s="220"/>
      <c r="AK193" s="220"/>
      <c r="AL193" s="220"/>
      <c r="AM193" s="220"/>
      <c r="AN193" s="220"/>
      <c r="AO193" s="220"/>
      <c r="AP193" s="220"/>
      <c r="AQ193" s="220"/>
      <c r="AR193" s="220"/>
      <c r="AS193" s="220"/>
      <c r="AT193" s="220"/>
      <c r="AU193" s="220"/>
      <c r="AV193" s="220"/>
      <c r="AW193" s="220">
        <v>0</v>
      </c>
      <c r="AX193" s="220">
        <v>0</v>
      </c>
      <c r="AY193" s="220">
        <v>0</v>
      </c>
      <c r="AZ193" s="220">
        <v>0</v>
      </c>
      <c r="BA193" s="220">
        <v>0</v>
      </c>
      <c r="BB193" s="220">
        <v>0</v>
      </c>
      <c r="BC193" s="220">
        <v>0</v>
      </c>
      <c r="BD193" s="220">
        <v>0</v>
      </c>
      <c r="BE193" s="220">
        <v>0</v>
      </c>
      <c r="BF193" s="221">
        <f t="shared" si="62"/>
        <v>0</v>
      </c>
    </row>
    <row r="194" spans="1:58" s="217" customFormat="1" ht="19.5" customHeight="1" hidden="1">
      <c r="A194" s="345"/>
      <c r="B194" s="237"/>
      <c r="C194" s="223">
        <f>C113</f>
        <v>0</v>
      </c>
      <c r="D194" s="221" t="s">
        <v>126</v>
      </c>
      <c r="E194" s="221"/>
      <c r="F194" s="221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221"/>
      <c r="U194" s="221"/>
      <c r="V194" s="221"/>
      <c r="W194" s="221">
        <v>0</v>
      </c>
      <c r="X194" s="221">
        <v>0</v>
      </c>
      <c r="Y194" s="221"/>
      <c r="Z194" s="221"/>
      <c r="AA194" s="221"/>
      <c r="AB194" s="221"/>
      <c r="AC194" s="221"/>
      <c r="AD194" s="221"/>
      <c r="AE194" s="221"/>
      <c r="AF194" s="221"/>
      <c r="AG194" s="221"/>
      <c r="AH194" s="221"/>
      <c r="AI194" s="221"/>
      <c r="AJ194" s="221"/>
      <c r="AK194" s="221"/>
      <c r="AL194" s="221"/>
      <c r="AM194" s="221"/>
      <c r="AN194" s="221"/>
      <c r="AO194" s="221"/>
      <c r="AP194" s="221"/>
      <c r="AQ194" s="221"/>
      <c r="AR194" s="221"/>
      <c r="AS194" s="221"/>
      <c r="AT194" s="221"/>
      <c r="AU194" s="221"/>
      <c r="AV194" s="221"/>
      <c r="AW194" s="221">
        <v>0</v>
      </c>
      <c r="AX194" s="221">
        <v>0</v>
      </c>
      <c r="AY194" s="221">
        <v>0</v>
      </c>
      <c r="AZ194" s="221">
        <v>0</v>
      </c>
      <c r="BA194" s="221">
        <v>0</v>
      </c>
      <c r="BB194" s="221">
        <v>0</v>
      </c>
      <c r="BC194" s="221">
        <v>0</v>
      </c>
      <c r="BD194" s="221">
        <v>0</v>
      </c>
      <c r="BE194" s="221">
        <v>0</v>
      </c>
      <c r="BF194" s="221">
        <f t="shared" si="62"/>
        <v>0</v>
      </c>
    </row>
    <row r="195" spans="1:58" ht="19.5" customHeight="1" hidden="1">
      <c r="A195" s="345"/>
      <c r="B195" s="223" t="s">
        <v>131</v>
      </c>
      <c r="C195" s="223" t="str">
        <f>'[2]УП'!$B$15</f>
        <v>Обществознание (включая экономику и право)</v>
      </c>
      <c r="D195" s="220" t="s">
        <v>125</v>
      </c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>
        <v>0</v>
      </c>
      <c r="X195" s="220">
        <v>0</v>
      </c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0"/>
      <c r="AW195" s="220">
        <v>0</v>
      </c>
      <c r="AX195" s="220">
        <v>0</v>
      </c>
      <c r="AY195" s="220">
        <v>0</v>
      </c>
      <c r="AZ195" s="220">
        <v>0</v>
      </c>
      <c r="BA195" s="220">
        <v>0</v>
      </c>
      <c r="BB195" s="220">
        <v>0</v>
      </c>
      <c r="BC195" s="220">
        <v>0</v>
      </c>
      <c r="BD195" s="220">
        <v>0</v>
      </c>
      <c r="BE195" s="220">
        <v>0</v>
      </c>
      <c r="BF195" s="221">
        <f t="shared" si="62"/>
        <v>0</v>
      </c>
    </row>
    <row r="196" spans="1:58" s="217" customFormat="1" ht="19.5" customHeight="1" hidden="1">
      <c r="A196" s="345"/>
      <c r="B196" s="237"/>
      <c r="C196" s="223">
        <f>C115</f>
        <v>0</v>
      </c>
      <c r="D196" s="221" t="s">
        <v>126</v>
      </c>
      <c r="E196" s="221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>
        <v>0</v>
      </c>
      <c r="X196" s="221">
        <v>0</v>
      </c>
      <c r="Y196" s="221"/>
      <c r="Z196" s="221"/>
      <c r="AA196" s="221"/>
      <c r="AB196" s="221"/>
      <c r="AC196" s="221"/>
      <c r="AD196" s="221"/>
      <c r="AE196" s="221"/>
      <c r="AF196" s="221"/>
      <c r="AG196" s="221"/>
      <c r="AH196" s="221"/>
      <c r="AI196" s="221"/>
      <c r="AJ196" s="221"/>
      <c r="AK196" s="221"/>
      <c r="AL196" s="221"/>
      <c r="AM196" s="221"/>
      <c r="AN196" s="221"/>
      <c r="AO196" s="221"/>
      <c r="AP196" s="221"/>
      <c r="AQ196" s="221"/>
      <c r="AR196" s="221"/>
      <c r="AS196" s="221"/>
      <c r="AT196" s="221"/>
      <c r="AU196" s="221"/>
      <c r="AV196" s="221"/>
      <c r="AW196" s="221">
        <v>0</v>
      </c>
      <c r="AX196" s="221">
        <v>0</v>
      </c>
      <c r="AY196" s="221">
        <v>0</v>
      </c>
      <c r="AZ196" s="221">
        <v>0</v>
      </c>
      <c r="BA196" s="221">
        <v>0</v>
      </c>
      <c r="BB196" s="221">
        <v>0</v>
      </c>
      <c r="BC196" s="221">
        <v>0</v>
      </c>
      <c r="BD196" s="221">
        <v>0</v>
      </c>
      <c r="BE196" s="221">
        <v>0</v>
      </c>
      <c r="BF196" s="221">
        <f t="shared" si="62"/>
        <v>0</v>
      </c>
    </row>
    <row r="197" spans="1:58" ht="19.5" customHeight="1" hidden="1">
      <c r="A197" s="345"/>
      <c r="B197" s="223" t="s">
        <v>132</v>
      </c>
      <c r="C197" s="223" t="str">
        <f>'[2]УП'!$B$16</f>
        <v>Химия</v>
      </c>
      <c r="D197" s="220" t="s">
        <v>125</v>
      </c>
      <c r="E197" s="220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>
        <v>0</v>
      </c>
      <c r="X197" s="220">
        <v>0</v>
      </c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0"/>
      <c r="AK197" s="220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0"/>
      <c r="AW197" s="220">
        <v>0</v>
      </c>
      <c r="AX197" s="220">
        <v>0</v>
      </c>
      <c r="AY197" s="220">
        <v>0</v>
      </c>
      <c r="AZ197" s="220">
        <v>0</v>
      </c>
      <c r="BA197" s="220">
        <v>0</v>
      </c>
      <c r="BB197" s="220">
        <v>0</v>
      </c>
      <c r="BC197" s="220">
        <v>0</v>
      </c>
      <c r="BD197" s="220">
        <v>0</v>
      </c>
      <c r="BE197" s="220">
        <v>0</v>
      </c>
      <c r="BF197" s="221">
        <f t="shared" si="62"/>
        <v>0</v>
      </c>
    </row>
    <row r="198" spans="1:58" s="217" customFormat="1" ht="19.5" customHeight="1" hidden="1">
      <c r="A198" s="345"/>
      <c r="B198" s="237"/>
      <c r="C198" s="223"/>
      <c r="D198" s="221" t="s">
        <v>126</v>
      </c>
      <c r="E198" s="221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>
        <v>0</v>
      </c>
      <c r="X198" s="221">
        <v>0</v>
      </c>
      <c r="Y198" s="221"/>
      <c r="Z198" s="221"/>
      <c r="AA198" s="221"/>
      <c r="AB198" s="221"/>
      <c r="AC198" s="221"/>
      <c r="AD198" s="221"/>
      <c r="AE198" s="221"/>
      <c r="AF198" s="221"/>
      <c r="AG198" s="221"/>
      <c r="AH198" s="221"/>
      <c r="AI198" s="221"/>
      <c r="AJ198" s="221"/>
      <c r="AK198" s="221"/>
      <c r="AL198" s="221"/>
      <c r="AM198" s="221"/>
      <c r="AN198" s="221"/>
      <c r="AO198" s="221"/>
      <c r="AP198" s="221"/>
      <c r="AQ198" s="221"/>
      <c r="AR198" s="221"/>
      <c r="AS198" s="221"/>
      <c r="AT198" s="221"/>
      <c r="AU198" s="221"/>
      <c r="AV198" s="221"/>
      <c r="AW198" s="221">
        <v>0</v>
      </c>
      <c r="AX198" s="221">
        <v>0</v>
      </c>
      <c r="AY198" s="221">
        <v>0</v>
      </c>
      <c r="AZ198" s="221">
        <v>0</v>
      </c>
      <c r="BA198" s="221">
        <v>0</v>
      </c>
      <c r="BB198" s="221">
        <v>0</v>
      </c>
      <c r="BC198" s="221">
        <v>0</v>
      </c>
      <c r="BD198" s="221">
        <v>0</v>
      </c>
      <c r="BE198" s="221">
        <v>0</v>
      </c>
      <c r="BF198" s="221">
        <f t="shared" si="62"/>
        <v>0</v>
      </c>
    </row>
    <row r="199" spans="1:58" ht="19.5" customHeight="1" hidden="1">
      <c r="A199" s="345"/>
      <c r="B199" s="223" t="s">
        <v>133</v>
      </c>
      <c r="C199" s="223" t="str">
        <f>'[2]УП'!$B$17</f>
        <v>Биология</v>
      </c>
      <c r="D199" s="220" t="s">
        <v>125</v>
      </c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>
        <v>0</v>
      </c>
      <c r="X199" s="220">
        <v>0</v>
      </c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0"/>
      <c r="AK199" s="220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0"/>
      <c r="AW199" s="220">
        <v>0</v>
      </c>
      <c r="AX199" s="220">
        <v>0</v>
      </c>
      <c r="AY199" s="220">
        <v>0</v>
      </c>
      <c r="AZ199" s="220">
        <v>0</v>
      </c>
      <c r="BA199" s="220">
        <v>0</v>
      </c>
      <c r="BB199" s="220">
        <v>0</v>
      </c>
      <c r="BC199" s="220">
        <v>0</v>
      </c>
      <c r="BD199" s="220">
        <v>0</v>
      </c>
      <c r="BE199" s="220">
        <v>0</v>
      </c>
      <c r="BF199" s="221">
        <f t="shared" si="62"/>
        <v>0</v>
      </c>
    </row>
    <row r="200" spans="1:58" s="217" customFormat="1" ht="19.5" customHeight="1" hidden="1">
      <c r="A200" s="345"/>
      <c r="B200" s="237"/>
      <c r="C200" s="223">
        <f>C119</f>
        <v>0</v>
      </c>
      <c r="D200" s="221" t="s">
        <v>126</v>
      </c>
      <c r="E200" s="221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>
        <v>0</v>
      </c>
      <c r="X200" s="221">
        <v>0</v>
      </c>
      <c r="Y200" s="221"/>
      <c r="Z200" s="221"/>
      <c r="AA200" s="221"/>
      <c r="AB200" s="221"/>
      <c r="AC200" s="221"/>
      <c r="AD200" s="221"/>
      <c r="AE200" s="221"/>
      <c r="AF200" s="221"/>
      <c r="AG200" s="221"/>
      <c r="AH200" s="221"/>
      <c r="AI200" s="221"/>
      <c r="AJ200" s="221"/>
      <c r="AK200" s="221"/>
      <c r="AL200" s="221"/>
      <c r="AM200" s="221"/>
      <c r="AN200" s="221"/>
      <c r="AO200" s="221"/>
      <c r="AP200" s="221"/>
      <c r="AQ200" s="221"/>
      <c r="AR200" s="221"/>
      <c r="AS200" s="221"/>
      <c r="AT200" s="221"/>
      <c r="AU200" s="221"/>
      <c r="AV200" s="221"/>
      <c r="AW200" s="221">
        <v>0</v>
      </c>
      <c r="AX200" s="221">
        <v>0</v>
      </c>
      <c r="AY200" s="221">
        <v>0</v>
      </c>
      <c r="AZ200" s="221">
        <v>0</v>
      </c>
      <c r="BA200" s="221">
        <v>0</v>
      </c>
      <c r="BB200" s="221">
        <v>0</v>
      </c>
      <c r="BC200" s="221">
        <v>0</v>
      </c>
      <c r="BD200" s="221">
        <v>0</v>
      </c>
      <c r="BE200" s="221">
        <v>0</v>
      </c>
      <c r="BF200" s="221">
        <f t="shared" si="62"/>
        <v>0</v>
      </c>
    </row>
    <row r="201" spans="1:58" ht="19.5" customHeight="1" hidden="1">
      <c r="A201" s="345"/>
      <c r="B201" s="223" t="s">
        <v>134</v>
      </c>
      <c r="C201" s="223"/>
      <c r="D201" s="220" t="s">
        <v>125</v>
      </c>
      <c r="E201" s="220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>
        <v>0</v>
      </c>
      <c r="X201" s="220">
        <v>0</v>
      </c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  <c r="AJ201" s="220"/>
      <c r="AK201" s="220"/>
      <c r="AL201" s="220"/>
      <c r="AM201" s="220"/>
      <c r="AN201" s="220"/>
      <c r="AO201" s="220"/>
      <c r="AP201" s="220"/>
      <c r="AQ201" s="220"/>
      <c r="AR201" s="220"/>
      <c r="AS201" s="220"/>
      <c r="AT201" s="220"/>
      <c r="AU201" s="220"/>
      <c r="AV201" s="220"/>
      <c r="AW201" s="220">
        <v>0</v>
      </c>
      <c r="AX201" s="220">
        <v>0</v>
      </c>
      <c r="AY201" s="220">
        <v>0</v>
      </c>
      <c r="AZ201" s="220">
        <v>0</v>
      </c>
      <c r="BA201" s="220">
        <v>0</v>
      </c>
      <c r="BB201" s="220">
        <v>0</v>
      </c>
      <c r="BC201" s="220">
        <v>0</v>
      </c>
      <c r="BD201" s="220">
        <v>0</v>
      </c>
      <c r="BE201" s="220">
        <v>0</v>
      </c>
      <c r="BF201" s="221">
        <f t="shared" si="62"/>
        <v>0</v>
      </c>
    </row>
    <row r="202" spans="1:58" s="217" customFormat="1" ht="19.5" customHeight="1" hidden="1">
      <c r="A202" s="345"/>
      <c r="B202" s="237"/>
      <c r="C202" s="223"/>
      <c r="D202" s="221" t="s">
        <v>126</v>
      </c>
      <c r="E202" s="221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>
        <v>0</v>
      </c>
      <c r="X202" s="221">
        <v>0</v>
      </c>
      <c r="Y202" s="221"/>
      <c r="Z202" s="221"/>
      <c r="AA202" s="221"/>
      <c r="AB202" s="221"/>
      <c r="AC202" s="221"/>
      <c r="AD202" s="221"/>
      <c r="AE202" s="221"/>
      <c r="AF202" s="221"/>
      <c r="AG202" s="221"/>
      <c r="AH202" s="221"/>
      <c r="AI202" s="221"/>
      <c r="AJ202" s="221"/>
      <c r="AK202" s="221"/>
      <c r="AL202" s="221"/>
      <c r="AM202" s="221"/>
      <c r="AN202" s="221"/>
      <c r="AO202" s="221"/>
      <c r="AP202" s="221"/>
      <c r="AQ202" s="221"/>
      <c r="AR202" s="221"/>
      <c r="AS202" s="221"/>
      <c r="AT202" s="221"/>
      <c r="AU202" s="221"/>
      <c r="AV202" s="221"/>
      <c r="AW202" s="221">
        <v>0</v>
      </c>
      <c r="AX202" s="221">
        <v>0</v>
      </c>
      <c r="AY202" s="221">
        <v>0</v>
      </c>
      <c r="AZ202" s="221">
        <v>0</v>
      </c>
      <c r="BA202" s="221">
        <v>0</v>
      </c>
      <c r="BB202" s="221">
        <v>0</v>
      </c>
      <c r="BC202" s="221">
        <v>0</v>
      </c>
      <c r="BD202" s="221">
        <v>0</v>
      </c>
      <c r="BE202" s="221">
        <v>0</v>
      </c>
      <c r="BF202" s="221">
        <f t="shared" si="62"/>
        <v>0</v>
      </c>
    </row>
    <row r="203" spans="1:58" ht="19.5" customHeight="1" hidden="1">
      <c r="A203" s="345"/>
      <c r="B203" s="223" t="s">
        <v>20</v>
      </c>
      <c r="C203" s="223"/>
      <c r="D203" s="220" t="s">
        <v>125</v>
      </c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>
        <v>0</v>
      </c>
      <c r="X203" s="220">
        <v>0</v>
      </c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  <c r="AJ203" s="220"/>
      <c r="AK203" s="220"/>
      <c r="AL203" s="220"/>
      <c r="AM203" s="220"/>
      <c r="AN203" s="220"/>
      <c r="AO203" s="220"/>
      <c r="AP203" s="220"/>
      <c r="AQ203" s="220"/>
      <c r="AR203" s="220"/>
      <c r="AS203" s="220"/>
      <c r="AT203" s="220"/>
      <c r="AU203" s="220"/>
      <c r="AV203" s="220"/>
      <c r="AW203" s="220">
        <v>0</v>
      </c>
      <c r="AX203" s="220">
        <v>0</v>
      </c>
      <c r="AY203" s="220">
        <v>0</v>
      </c>
      <c r="AZ203" s="220">
        <v>0</v>
      </c>
      <c r="BA203" s="220">
        <v>0</v>
      </c>
      <c r="BB203" s="220">
        <v>0</v>
      </c>
      <c r="BC203" s="220">
        <v>0</v>
      </c>
      <c r="BD203" s="220">
        <v>0</v>
      </c>
      <c r="BE203" s="220">
        <v>0</v>
      </c>
      <c r="BF203" s="221">
        <f t="shared" si="62"/>
        <v>0</v>
      </c>
    </row>
    <row r="204" spans="1:58" s="217" customFormat="1" ht="19.5" customHeight="1" hidden="1">
      <c r="A204" s="345"/>
      <c r="B204" s="237"/>
      <c r="C204" s="237"/>
      <c r="D204" s="221" t="s">
        <v>126</v>
      </c>
      <c r="E204" s="221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U204" s="221"/>
      <c r="V204" s="221"/>
      <c r="W204" s="221">
        <v>0</v>
      </c>
      <c r="X204" s="221">
        <v>0</v>
      </c>
      <c r="Y204" s="221"/>
      <c r="Z204" s="221"/>
      <c r="AA204" s="221"/>
      <c r="AB204" s="221"/>
      <c r="AC204" s="221"/>
      <c r="AD204" s="221"/>
      <c r="AE204" s="221"/>
      <c r="AF204" s="221"/>
      <c r="AG204" s="221"/>
      <c r="AH204" s="221"/>
      <c r="AI204" s="221"/>
      <c r="AJ204" s="221"/>
      <c r="AK204" s="221"/>
      <c r="AL204" s="221"/>
      <c r="AM204" s="221"/>
      <c r="AN204" s="221"/>
      <c r="AO204" s="221"/>
      <c r="AP204" s="221"/>
      <c r="AQ204" s="221"/>
      <c r="AR204" s="221"/>
      <c r="AS204" s="221"/>
      <c r="AT204" s="221"/>
      <c r="AU204" s="221"/>
      <c r="AV204" s="221"/>
      <c r="AW204" s="221">
        <v>0</v>
      </c>
      <c r="AX204" s="221">
        <v>0</v>
      </c>
      <c r="AY204" s="221">
        <v>0</v>
      </c>
      <c r="AZ204" s="221">
        <v>0</v>
      </c>
      <c r="BA204" s="221">
        <v>0</v>
      </c>
      <c r="BB204" s="221">
        <v>0</v>
      </c>
      <c r="BC204" s="221">
        <v>0</v>
      </c>
      <c r="BD204" s="221">
        <v>0</v>
      </c>
      <c r="BE204" s="221">
        <v>0</v>
      </c>
      <c r="BF204" s="221">
        <f t="shared" si="62"/>
        <v>0</v>
      </c>
    </row>
    <row r="205" spans="1:58" ht="24.75" customHeight="1" hidden="1">
      <c r="A205" s="345"/>
      <c r="B205" s="254" t="s">
        <v>21</v>
      </c>
      <c r="C205" s="254" t="s">
        <v>22</v>
      </c>
      <c r="D205" s="220" t="s">
        <v>125</v>
      </c>
      <c r="E205" s="220">
        <f>E207+E209+E213+E211</f>
        <v>0</v>
      </c>
      <c r="F205" s="220">
        <f aca="true" t="shared" si="63" ref="F205:BE205">F207+F209+F213+F211</f>
        <v>0</v>
      </c>
      <c r="G205" s="220">
        <f t="shared" si="63"/>
        <v>0</v>
      </c>
      <c r="H205" s="220">
        <f t="shared" si="63"/>
        <v>0</v>
      </c>
      <c r="I205" s="220">
        <f t="shared" si="63"/>
        <v>0</v>
      </c>
      <c r="J205" s="220">
        <f t="shared" si="63"/>
        <v>0</v>
      </c>
      <c r="K205" s="220">
        <f t="shared" si="63"/>
        <v>0</v>
      </c>
      <c r="L205" s="220">
        <f t="shared" si="63"/>
        <v>0</v>
      </c>
      <c r="M205" s="220">
        <f t="shared" si="63"/>
        <v>0</v>
      </c>
      <c r="N205" s="220">
        <f t="shared" si="63"/>
        <v>0</v>
      </c>
      <c r="O205" s="220">
        <f t="shared" si="63"/>
        <v>0</v>
      </c>
      <c r="P205" s="220">
        <f t="shared" si="63"/>
        <v>0</v>
      </c>
      <c r="Q205" s="220">
        <f t="shared" si="63"/>
        <v>0</v>
      </c>
      <c r="R205" s="220">
        <f t="shared" si="63"/>
        <v>0</v>
      </c>
      <c r="S205" s="220">
        <f t="shared" si="63"/>
        <v>0</v>
      </c>
      <c r="T205" s="220">
        <f t="shared" si="63"/>
        <v>0</v>
      </c>
      <c r="U205" s="220">
        <f t="shared" si="63"/>
        <v>0</v>
      </c>
      <c r="V205" s="220">
        <f t="shared" si="63"/>
        <v>0</v>
      </c>
      <c r="W205" s="220">
        <f t="shared" si="63"/>
        <v>0</v>
      </c>
      <c r="X205" s="220">
        <f t="shared" si="63"/>
        <v>0</v>
      </c>
      <c r="Y205" s="220">
        <f t="shared" si="63"/>
        <v>0</v>
      </c>
      <c r="Z205" s="220">
        <f t="shared" si="63"/>
        <v>0</v>
      </c>
      <c r="AA205" s="220">
        <f t="shared" si="63"/>
        <v>0</v>
      </c>
      <c r="AB205" s="220">
        <f t="shared" si="63"/>
        <v>0</v>
      </c>
      <c r="AC205" s="220">
        <f t="shared" si="63"/>
        <v>0</v>
      </c>
      <c r="AD205" s="220">
        <f t="shared" si="63"/>
        <v>0</v>
      </c>
      <c r="AE205" s="220">
        <f t="shared" si="63"/>
        <v>0</v>
      </c>
      <c r="AF205" s="220">
        <f t="shared" si="63"/>
        <v>0</v>
      </c>
      <c r="AG205" s="220">
        <f t="shared" si="63"/>
        <v>0</v>
      </c>
      <c r="AH205" s="220">
        <f t="shared" si="63"/>
        <v>0</v>
      </c>
      <c r="AI205" s="220">
        <f t="shared" si="63"/>
        <v>0</v>
      </c>
      <c r="AJ205" s="220">
        <f t="shared" si="63"/>
        <v>0</v>
      </c>
      <c r="AK205" s="220">
        <f t="shared" si="63"/>
        <v>0</v>
      </c>
      <c r="AL205" s="220">
        <f t="shared" si="63"/>
        <v>0</v>
      </c>
      <c r="AM205" s="220">
        <f t="shared" si="63"/>
        <v>0</v>
      </c>
      <c r="AN205" s="220">
        <f t="shared" si="63"/>
        <v>0</v>
      </c>
      <c r="AO205" s="220">
        <f t="shared" si="63"/>
        <v>0</v>
      </c>
      <c r="AP205" s="220">
        <f t="shared" si="63"/>
        <v>0</v>
      </c>
      <c r="AQ205" s="220">
        <f t="shared" si="63"/>
        <v>0</v>
      </c>
      <c r="AR205" s="220">
        <f t="shared" si="63"/>
        <v>0</v>
      </c>
      <c r="AS205" s="220">
        <f t="shared" si="63"/>
        <v>0</v>
      </c>
      <c r="AT205" s="220">
        <f t="shared" si="63"/>
        <v>0</v>
      </c>
      <c r="AU205" s="220">
        <f t="shared" si="63"/>
        <v>0</v>
      </c>
      <c r="AV205" s="220">
        <f t="shared" si="63"/>
        <v>0</v>
      </c>
      <c r="AW205" s="220">
        <f t="shared" si="63"/>
        <v>0</v>
      </c>
      <c r="AX205" s="220">
        <f t="shared" si="63"/>
        <v>0</v>
      </c>
      <c r="AY205" s="220">
        <f t="shared" si="63"/>
        <v>0</v>
      </c>
      <c r="AZ205" s="220">
        <f t="shared" si="63"/>
        <v>0</v>
      </c>
      <c r="BA205" s="220">
        <f t="shared" si="63"/>
        <v>0</v>
      </c>
      <c r="BB205" s="220">
        <f t="shared" si="63"/>
        <v>0</v>
      </c>
      <c r="BC205" s="220">
        <f t="shared" si="63"/>
        <v>0</v>
      </c>
      <c r="BD205" s="220">
        <f t="shared" si="63"/>
        <v>0</v>
      </c>
      <c r="BE205" s="220">
        <f t="shared" si="63"/>
        <v>0</v>
      </c>
      <c r="BF205" s="221">
        <f>BF207+BF209+BF213+BF211</f>
        <v>0</v>
      </c>
    </row>
    <row r="206" spans="1:59" s="233" customFormat="1" ht="17.25" customHeight="1" hidden="1">
      <c r="A206" s="345"/>
      <c r="B206" s="269"/>
      <c r="C206" s="269"/>
      <c r="D206" s="224" t="s">
        <v>126</v>
      </c>
      <c r="E206" s="224">
        <f aca="true" t="shared" si="64" ref="E206:BE206">E208+E210+E214+E212</f>
        <v>0</v>
      </c>
      <c r="F206" s="224">
        <f t="shared" si="64"/>
        <v>0</v>
      </c>
      <c r="G206" s="224">
        <f t="shared" si="64"/>
        <v>0</v>
      </c>
      <c r="H206" s="224">
        <f t="shared" si="64"/>
        <v>0</v>
      </c>
      <c r="I206" s="224">
        <f t="shared" si="64"/>
        <v>0</v>
      </c>
      <c r="J206" s="224">
        <f t="shared" si="64"/>
        <v>0</v>
      </c>
      <c r="K206" s="224">
        <f t="shared" si="64"/>
        <v>0</v>
      </c>
      <c r="L206" s="224">
        <f t="shared" si="64"/>
        <v>0</v>
      </c>
      <c r="M206" s="224">
        <f t="shared" si="64"/>
        <v>0</v>
      </c>
      <c r="N206" s="224">
        <f t="shared" si="64"/>
        <v>0</v>
      </c>
      <c r="O206" s="224">
        <f t="shared" si="64"/>
        <v>0</v>
      </c>
      <c r="P206" s="224">
        <f t="shared" si="64"/>
        <v>0</v>
      </c>
      <c r="Q206" s="224">
        <f t="shared" si="64"/>
        <v>0</v>
      </c>
      <c r="R206" s="224">
        <f t="shared" si="64"/>
        <v>0</v>
      </c>
      <c r="S206" s="224">
        <f t="shared" si="64"/>
        <v>0</v>
      </c>
      <c r="T206" s="224">
        <f t="shared" si="64"/>
        <v>0</v>
      </c>
      <c r="U206" s="224">
        <f t="shared" si="64"/>
        <v>0</v>
      </c>
      <c r="V206" s="224">
        <f t="shared" si="64"/>
        <v>0</v>
      </c>
      <c r="W206" s="224">
        <f t="shared" si="64"/>
        <v>0</v>
      </c>
      <c r="X206" s="224">
        <f t="shared" si="64"/>
        <v>0</v>
      </c>
      <c r="Y206" s="224">
        <f t="shared" si="64"/>
        <v>0</v>
      </c>
      <c r="Z206" s="224">
        <f t="shared" si="64"/>
        <v>0</v>
      </c>
      <c r="AA206" s="224">
        <f t="shared" si="64"/>
        <v>0</v>
      </c>
      <c r="AB206" s="224">
        <f t="shared" si="64"/>
        <v>0</v>
      </c>
      <c r="AC206" s="224">
        <f t="shared" si="64"/>
        <v>0</v>
      </c>
      <c r="AD206" s="224">
        <f t="shared" si="64"/>
        <v>0</v>
      </c>
      <c r="AE206" s="224">
        <f t="shared" si="64"/>
        <v>0</v>
      </c>
      <c r="AF206" s="224">
        <f t="shared" si="64"/>
        <v>0</v>
      </c>
      <c r="AG206" s="224">
        <f t="shared" si="64"/>
        <v>0</v>
      </c>
      <c r="AH206" s="224">
        <f t="shared" si="64"/>
        <v>0</v>
      </c>
      <c r="AI206" s="224">
        <f t="shared" si="64"/>
        <v>1</v>
      </c>
      <c r="AJ206" s="224">
        <f t="shared" si="64"/>
        <v>0</v>
      </c>
      <c r="AK206" s="224">
        <f t="shared" si="64"/>
        <v>0</v>
      </c>
      <c r="AL206" s="224">
        <f t="shared" si="64"/>
        <v>0</v>
      </c>
      <c r="AM206" s="224">
        <f t="shared" si="64"/>
        <v>0</v>
      </c>
      <c r="AN206" s="224">
        <f t="shared" si="64"/>
        <v>0</v>
      </c>
      <c r="AO206" s="224">
        <f t="shared" si="64"/>
        <v>0</v>
      </c>
      <c r="AP206" s="224">
        <f t="shared" si="64"/>
        <v>0</v>
      </c>
      <c r="AQ206" s="224">
        <f t="shared" si="64"/>
        <v>0</v>
      </c>
      <c r="AR206" s="224">
        <f t="shared" si="64"/>
        <v>0</v>
      </c>
      <c r="AS206" s="224">
        <f t="shared" si="64"/>
        <v>0</v>
      </c>
      <c r="AT206" s="224">
        <f t="shared" si="64"/>
        <v>0</v>
      </c>
      <c r="AU206" s="224">
        <f t="shared" si="64"/>
        <v>0</v>
      </c>
      <c r="AV206" s="224">
        <f t="shared" si="64"/>
        <v>0</v>
      </c>
      <c r="AW206" s="224">
        <f t="shared" si="64"/>
        <v>0</v>
      </c>
      <c r="AX206" s="224">
        <f t="shared" si="64"/>
        <v>0</v>
      </c>
      <c r="AY206" s="224">
        <f t="shared" si="64"/>
        <v>0</v>
      </c>
      <c r="AZ206" s="224">
        <f t="shared" si="64"/>
        <v>0</v>
      </c>
      <c r="BA206" s="224">
        <f t="shared" si="64"/>
        <v>0</v>
      </c>
      <c r="BB206" s="224">
        <f t="shared" si="64"/>
        <v>0</v>
      </c>
      <c r="BC206" s="224">
        <f t="shared" si="64"/>
        <v>0</v>
      </c>
      <c r="BD206" s="224">
        <f t="shared" si="64"/>
        <v>0</v>
      </c>
      <c r="BE206" s="224">
        <f t="shared" si="64"/>
        <v>0</v>
      </c>
      <c r="BF206" s="224">
        <f>BF208+BF210+BF214+BF212</f>
        <v>1</v>
      </c>
      <c r="BG206" s="216"/>
    </row>
    <row r="207" spans="1:58" ht="19.5" customHeight="1" hidden="1">
      <c r="A207" s="345"/>
      <c r="B207" s="223" t="s">
        <v>23</v>
      </c>
      <c r="C207" s="241" t="str">
        <f>'[2]УП'!$B$22</f>
        <v>Математика</v>
      </c>
      <c r="D207" s="220" t="s">
        <v>125</v>
      </c>
      <c r="E207" s="220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>
        <v>0</v>
      </c>
      <c r="X207" s="220">
        <v>0</v>
      </c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  <c r="AJ207" s="220"/>
      <c r="AK207" s="220"/>
      <c r="AL207" s="220"/>
      <c r="AM207" s="220"/>
      <c r="AN207" s="220"/>
      <c r="AO207" s="220"/>
      <c r="AP207" s="220"/>
      <c r="AQ207" s="220"/>
      <c r="AR207" s="220"/>
      <c r="AS207" s="220"/>
      <c r="AT207" s="220"/>
      <c r="AU207" s="220"/>
      <c r="AV207" s="220"/>
      <c r="AW207" s="220">
        <v>0</v>
      </c>
      <c r="AX207" s="220">
        <v>0</v>
      </c>
      <c r="AY207" s="220">
        <v>0</v>
      </c>
      <c r="AZ207" s="220">
        <v>0</v>
      </c>
      <c r="BA207" s="220">
        <v>0</v>
      </c>
      <c r="BB207" s="220">
        <v>0</v>
      </c>
      <c r="BC207" s="220">
        <v>0</v>
      </c>
      <c r="BD207" s="220">
        <v>0</v>
      </c>
      <c r="BE207" s="220">
        <v>0</v>
      </c>
      <c r="BF207" s="221">
        <f aca="true" t="shared" si="65" ref="BF207:BF214">SUM(E207:BE207)</f>
        <v>0</v>
      </c>
    </row>
    <row r="208" spans="1:61" s="233" customFormat="1" ht="19.5" customHeight="1" hidden="1">
      <c r="A208" s="345"/>
      <c r="B208" s="223"/>
      <c r="C208" s="241">
        <f>C127</f>
        <v>0</v>
      </c>
      <c r="D208" s="224" t="s">
        <v>126</v>
      </c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0"/>
      <c r="X208" s="220"/>
      <c r="Y208" s="224"/>
      <c r="Z208" s="224"/>
      <c r="AA208" s="224"/>
      <c r="AB208" s="224"/>
      <c r="AC208" s="224"/>
      <c r="AD208" s="224"/>
      <c r="AE208" s="224"/>
      <c r="AF208" s="224"/>
      <c r="AG208" s="224"/>
      <c r="AH208" s="224"/>
      <c r="AI208" s="224"/>
      <c r="AJ208" s="224"/>
      <c r="AK208" s="224"/>
      <c r="AL208" s="224"/>
      <c r="AM208" s="224"/>
      <c r="AN208" s="224"/>
      <c r="AO208" s="224"/>
      <c r="AP208" s="224"/>
      <c r="AQ208" s="224"/>
      <c r="AR208" s="224"/>
      <c r="AS208" s="224"/>
      <c r="AT208" s="224"/>
      <c r="AU208" s="224"/>
      <c r="AV208" s="224"/>
      <c r="AW208" s="220">
        <v>0</v>
      </c>
      <c r="AX208" s="220">
        <v>0</v>
      </c>
      <c r="AY208" s="220">
        <v>0</v>
      </c>
      <c r="AZ208" s="220">
        <v>0</v>
      </c>
      <c r="BA208" s="220">
        <v>0</v>
      </c>
      <c r="BB208" s="220">
        <v>0</v>
      </c>
      <c r="BC208" s="220">
        <v>0</v>
      </c>
      <c r="BD208" s="220">
        <v>0</v>
      </c>
      <c r="BE208" s="220">
        <v>0</v>
      </c>
      <c r="BF208" s="224">
        <f t="shared" si="65"/>
        <v>0</v>
      </c>
      <c r="BG208" s="216"/>
      <c r="BH208" s="234" t="s">
        <v>245</v>
      </c>
      <c r="BI208" s="216"/>
    </row>
    <row r="209" spans="1:58" ht="19.5" customHeight="1" hidden="1">
      <c r="A209" s="345"/>
      <c r="B209" s="223" t="s">
        <v>25</v>
      </c>
      <c r="C209" s="241" t="str">
        <f>'[2]УП'!$B$23</f>
        <v>Физика</v>
      </c>
      <c r="D209" s="220" t="s">
        <v>125</v>
      </c>
      <c r="E209" s="220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  <c r="AJ209" s="220"/>
      <c r="AK209" s="220"/>
      <c r="AL209" s="220"/>
      <c r="AM209" s="220"/>
      <c r="AN209" s="220"/>
      <c r="AO209" s="220"/>
      <c r="AP209" s="220"/>
      <c r="AQ209" s="220"/>
      <c r="AR209" s="220"/>
      <c r="AS209" s="220"/>
      <c r="AT209" s="220"/>
      <c r="AU209" s="220"/>
      <c r="AV209" s="220"/>
      <c r="AW209" s="220">
        <v>0</v>
      </c>
      <c r="AX209" s="220">
        <v>0</v>
      </c>
      <c r="AY209" s="220">
        <v>0</v>
      </c>
      <c r="AZ209" s="220">
        <v>0</v>
      </c>
      <c r="BA209" s="220">
        <v>0</v>
      </c>
      <c r="BB209" s="220">
        <v>0</v>
      </c>
      <c r="BC209" s="220">
        <v>0</v>
      </c>
      <c r="BD209" s="220">
        <v>0</v>
      </c>
      <c r="BE209" s="220">
        <v>0</v>
      </c>
      <c r="BF209" s="221">
        <f t="shared" si="65"/>
        <v>0</v>
      </c>
    </row>
    <row r="210" spans="1:59" s="233" customFormat="1" ht="19.5" customHeight="1" hidden="1">
      <c r="A210" s="345"/>
      <c r="B210" s="223"/>
      <c r="C210" s="241">
        <f>C129</f>
        <v>0</v>
      </c>
      <c r="D210" s="224" t="s">
        <v>126</v>
      </c>
      <c r="E210" s="224"/>
      <c r="F210" s="224"/>
      <c r="G210" s="224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0"/>
      <c r="X210" s="220"/>
      <c r="Y210" s="224"/>
      <c r="Z210" s="224"/>
      <c r="AA210" s="224"/>
      <c r="AB210" s="224"/>
      <c r="AC210" s="224"/>
      <c r="AD210" s="224"/>
      <c r="AE210" s="224"/>
      <c r="AF210" s="224"/>
      <c r="AG210" s="224"/>
      <c r="AH210" s="224"/>
      <c r="AI210" s="224"/>
      <c r="AJ210" s="224"/>
      <c r="AK210" s="224"/>
      <c r="AL210" s="224"/>
      <c r="AM210" s="224"/>
      <c r="AN210" s="224"/>
      <c r="AO210" s="224"/>
      <c r="AP210" s="224"/>
      <c r="AQ210" s="224"/>
      <c r="AR210" s="224"/>
      <c r="AS210" s="224"/>
      <c r="AT210" s="224"/>
      <c r="AU210" s="224"/>
      <c r="AV210" s="224"/>
      <c r="AW210" s="220">
        <v>0</v>
      </c>
      <c r="AX210" s="220">
        <v>0</v>
      </c>
      <c r="AY210" s="220">
        <v>0</v>
      </c>
      <c r="AZ210" s="220">
        <v>0</v>
      </c>
      <c r="BA210" s="220">
        <v>0</v>
      </c>
      <c r="BB210" s="220">
        <v>0</v>
      </c>
      <c r="BC210" s="220">
        <v>0</v>
      </c>
      <c r="BD210" s="220">
        <v>0</v>
      </c>
      <c r="BE210" s="220">
        <v>0</v>
      </c>
      <c r="BF210" s="224">
        <f t="shared" si="65"/>
        <v>0</v>
      </c>
      <c r="BG210" s="216"/>
    </row>
    <row r="211" spans="1:59" s="233" customFormat="1" ht="19.5" customHeight="1" hidden="1">
      <c r="A211" s="345"/>
      <c r="B211" s="223" t="s">
        <v>26</v>
      </c>
      <c r="C211" s="241" t="str">
        <f>'[2]УП'!$B$24</f>
        <v>Информатика и ИКТ</v>
      </c>
      <c r="D211" s="220" t="s">
        <v>125</v>
      </c>
      <c r="E211" s="220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4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  <c r="AJ211" s="220"/>
      <c r="AK211" s="220"/>
      <c r="AL211" s="220"/>
      <c r="AM211" s="220"/>
      <c r="AN211" s="220"/>
      <c r="AO211" s="220"/>
      <c r="AP211" s="220"/>
      <c r="AQ211" s="220"/>
      <c r="AR211" s="220"/>
      <c r="AS211" s="220"/>
      <c r="AT211" s="220"/>
      <c r="AU211" s="220"/>
      <c r="AV211" s="258"/>
      <c r="AW211" s="220">
        <v>0</v>
      </c>
      <c r="AX211" s="220">
        <v>0</v>
      </c>
      <c r="AY211" s="220">
        <v>0</v>
      </c>
      <c r="AZ211" s="220">
        <v>0</v>
      </c>
      <c r="BA211" s="220">
        <v>0</v>
      </c>
      <c r="BB211" s="220">
        <v>0</v>
      </c>
      <c r="BC211" s="220">
        <v>0</v>
      </c>
      <c r="BD211" s="220">
        <v>0</v>
      </c>
      <c r="BE211" s="220">
        <v>0</v>
      </c>
      <c r="BF211" s="221">
        <f t="shared" si="65"/>
        <v>0</v>
      </c>
      <c r="BG211" s="216"/>
    </row>
    <row r="212" spans="1:59" s="233" customFormat="1" ht="19.5" customHeight="1" hidden="1">
      <c r="A212" s="345"/>
      <c r="B212" s="223"/>
      <c r="C212" s="241">
        <f>C131</f>
        <v>0</v>
      </c>
      <c r="D212" s="224" t="s">
        <v>126</v>
      </c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0"/>
      <c r="X212" s="220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224"/>
      <c r="AK212" s="224"/>
      <c r="AL212" s="224"/>
      <c r="AM212" s="224"/>
      <c r="AN212" s="224"/>
      <c r="AO212" s="224"/>
      <c r="AP212" s="224"/>
      <c r="AQ212" s="224"/>
      <c r="AR212" s="224"/>
      <c r="AS212" s="224"/>
      <c r="AT212" s="224"/>
      <c r="AU212" s="224"/>
      <c r="AV212" s="224"/>
      <c r="AW212" s="220">
        <v>0</v>
      </c>
      <c r="AX212" s="220">
        <v>0</v>
      </c>
      <c r="AY212" s="220">
        <v>0</v>
      </c>
      <c r="AZ212" s="220">
        <v>0</v>
      </c>
      <c r="BA212" s="220">
        <v>0</v>
      </c>
      <c r="BB212" s="220">
        <v>0</v>
      </c>
      <c r="BC212" s="220">
        <v>0</v>
      </c>
      <c r="BD212" s="220">
        <v>0</v>
      </c>
      <c r="BE212" s="220">
        <v>0</v>
      </c>
      <c r="BF212" s="224">
        <f t="shared" si="65"/>
        <v>0</v>
      </c>
      <c r="BG212" s="216"/>
    </row>
    <row r="213" spans="1:58" ht="19.5" customHeight="1" hidden="1">
      <c r="A213" s="345"/>
      <c r="B213" s="223" t="s">
        <v>26</v>
      </c>
      <c r="C213" s="241" t="str">
        <f>C132</f>
        <v>Профессиональный цикл </v>
      </c>
      <c r="D213" s="220" t="s">
        <v>125</v>
      </c>
      <c r="E213" s="220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0"/>
      <c r="AW213" s="220">
        <v>0</v>
      </c>
      <c r="AX213" s="220">
        <v>0</v>
      </c>
      <c r="AY213" s="220">
        <v>0</v>
      </c>
      <c r="AZ213" s="220">
        <v>0</v>
      </c>
      <c r="BA213" s="220">
        <v>0</v>
      </c>
      <c r="BB213" s="220">
        <v>0</v>
      </c>
      <c r="BC213" s="220">
        <v>0</v>
      </c>
      <c r="BD213" s="220">
        <v>0</v>
      </c>
      <c r="BE213" s="220">
        <v>0</v>
      </c>
      <c r="BF213" s="221">
        <f t="shared" si="65"/>
        <v>0</v>
      </c>
    </row>
    <row r="214" spans="1:58" s="233" customFormat="1" ht="19.5" customHeight="1" hidden="1">
      <c r="A214" s="345"/>
      <c r="B214" s="223"/>
      <c r="C214" s="255"/>
      <c r="D214" s="224" t="s">
        <v>126</v>
      </c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0">
        <v>0</v>
      </c>
      <c r="X214" s="220">
        <v>0</v>
      </c>
      <c r="Y214" s="224"/>
      <c r="Z214" s="224"/>
      <c r="AA214" s="224"/>
      <c r="AB214" s="224"/>
      <c r="AC214" s="224"/>
      <c r="AD214" s="224"/>
      <c r="AE214" s="224"/>
      <c r="AF214" s="224"/>
      <c r="AG214" s="224"/>
      <c r="AH214" s="224"/>
      <c r="AI214" s="224">
        <v>1</v>
      </c>
      <c r="AJ214" s="224"/>
      <c r="AK214" s="224"/>
      <c r="AL214" s="224"/>
      <c r="AM214" s="224"/>
      <c r="AN214" s="224"/>
      <c r="AO214" s="224"/>
      <c r="AP214" s="224"/>
      <c r="AQ214" s="224"/>
      <c r="AR214" s="224"/>
      <c r="AS214" s="224"/>
      <c r="AT214" s="224"/>
      <c r="AU214" s="224"/>
      <c r="AV214" s="224"/>
      <c r="AW214" s="220">
        <v>0</v>
      </c>
      <c r="AX214" s="220">
        <v>0</v>
      </c>
      <c r="AY214" s="220">
        <v>0</v>
      </c>
      <c r="AZ214" s="220">
        <v>0</v>
      </c>
      <c r="BA214" s="220">
        <v>0</v>
      </c>
      <c r="BB214" s="220">
        <v>0</v>
      </c>
      <c r="BC214" s="220">
        <v>0</v>
      </c>
      <c r="BD214" s="220">
        <v>0</v>
      </c>
      <c r="BE214" s="220">
        <v>0</v>
      </c>
      <c r="BF214" s="224">
        <f t="shared" si="65"/>
        <v>1</v>
      </c>
    </row>
    <row r="215" spans="1:58" ht="16.5" customHeight="1" hidden="1">
      <c r="A215" s="345"/>
      <c r="B215" s="342" t="s">
        <v>142</v>
      </c>
      <c r="C215" s="342"/>
      <c r="D215" s="220"/>
      <c r="E215" s="220">
        <f>E183+E220</f>
        <v>0</v>
      </c>
      <c r="F215" s="220">
        <f aca="true" t="shared" si="66" ref="F215:AV215">F183+F220</f>
        <v>0</v>
      </c>
      <c r="G215" s="220">
        <f t="shared" si="66"/>
        <v>0</v>
      </c>
      <c r="H215" s="220">
        <f t="shared" si="66"/>
        <v>0</v>
      </c>
      <c r="I215" s="220">
        <f t="shared" si="66"/>
        <v>0</v>
      </c>
      <c r="J215" s="220">
        <f t="shared" si="66"/>
        <v>0</v>
      </c>
      <c r="K215" s="220">
        <f t="shared" si="66"/>
        <v>0</v>
      </c>
      <c r="L215" s="220">
        <f t="shared" si="66"/>
        <v>0</v>
      </c>
      <c r="M215" s="220">
        <f t="shared" si="66"/>
        <v>0</v>
      </c>
      <c r="N215" s="220">
        <f t="shared" si="66"/>
        <v>0</v>
      </c>
      <c r="O215" s="220">
        <f t="shared" si="66"/>
        <v>0</v>
      </c>
      <c r="P215" s="220">
        <f t="shared" si="66"/>
        <v>0</v>
      </c>
      <c r="Q215" s="220">
        <f t="shared" si="66"/>
        <v>0</v>
      </c>
      <c r="R215" s="220">
        <f t="shared" si="66"/>
        <v>0</v>
      </c>
      <c r="S215" s="220">
        <f t="shared" si="66"/>
        <v>0</v>
      </c>
      <c r="T215" s="220">
        <f t="shared" si="66"/>
        <v>0</v>
      </c>
      <c r="U215" s="220">
        <f t="shared" si="66"/>
        <v>0</v>
      </c>
      <c r="V215" s="220">
        <f t="shared" si="66"/>
        <v>0</v>
      </c>
      <c r="W215" s="220">
        <f t="shared" si="66"/>
        <v>0</v>
      </c>
      <c r="X215" s="220">
        <f t="shared" si="66"/>
        <v>0</v>
      </c>
      <c r="Y215" s="220">
        <f t="shared" si="66"/>
        <v>0</v>
      </c>
      <c r="Z215" s="220">
        <f t="shared" si="66"/>
        <v>0</v>
      </c>
      <c r="AA215" s="220">
        <f t="shared" si="66"/>
        <v>0</v>
      </c>
      <c r="AB215" s="220">
        <f t="shared" si="66"/>
        <v>0</v>
      </c>
      <c r="AC215" s="220">
        <f t="shared" si="66"/>
        <v>0</v>
      </c>
      <c r="AD215" s="220">
        <f t="shared" si="66"/>
        <v>0</v>
      </c>
      <c r="AE215" s="220">
        <f t="shared" si="66"/>
        <v>0</v>
      </c>
      <c r="AF215" s="220">
        <f t="shared" si="66"/>
        <v>0</v>
      </c>
      <c r="AG215" s="220">
        <f t="shared" si="66"/>
        <v>0</v>
      </c>
      <c r="AH215" s="220">
        <f t="shared" si="66"/>
        <v>0</v>
      </c>
      <c r="AI215" s="220">
        <f t="shared" si="66"/>
        <v>0</v>
      </c>
      <c r="AJ215" s="220">
        <f t="shared" si="66"/>
        <v>0</v>
      </c>
      <c r="AK215" s="220">
        <f t="shared" si="66"/>
        <v>0</v>
      </c>
      <c r="AL215" s="220">
        <f t="shared" si="66"/>
        <v>0</v>
      </c>
      <c r="AM215" s="220">
        <f t="shared" si="66"/>
        <v>0</v>
      </c>
      <c r="AN215" s="220">
        <f t="shared" si="66"/>
        <v>0</v>
      </c>
      <c r="AO215" s="220">
        <f t="shared" si="66"/>
        <v>0</v>
      </c>
      <c r="AP215" s="220">
        <f t="shared" si="66"/>
        <v>0</v>
      </c>
      <c r="AQ215" s="220">
        <f t="shared" si="66"/>
        <v>0</v>
      </c>
      <c r="AR215" s="220">
        <f t="shared" si="66"/>
        <v>0</v>
      </c>
      <c r="AS215" s="220">
        <f t="shared" si="66"/>
        <v>0</v>
      </c>
      <c r="AT215" s="220">
        <f t="shared" si="66"/>
        <v>0</v>
      </c>
      <c r="AU215" s="220">
        <f t="shared" si="66"/>
        <v>0</v>
      </c>
      <c r="AV215" s="220">
        <f t="shared" si="66"/>
        <v>0</v>
      </c>
      <c r="AW215" s="220">
        <f aca="true" t="shared" si="67" ref="AW215:BF215">AW183</f>
        <v>0</v>
      </c>
      <c r="AX215" s="220">
        <f t="shared" si="67"/>
        <v>0</v>
      </c>
      <c r="AY215" s="220">
        <f t="shared" si="67"/>
        <v>0</v>
      </c>
      <c r="AZ215" s="220">
        <f t="shared" si="67"/>
        <v>0</v>
      </c>
      <c r="BA215" s="220">
        <f t="shared" si="67"/>
        <v>0</v>
      </c>
      <c r="BB215" s="220">
        <f t="shared" si="67"/>
        <v>0</v>
      </c>
      <c r="BC215" s="220">
        <f t="shared" si="67"/>
        <v>0</v>
      </c>
      <c r="BD215" s="220">
        <f t="shared" si="67"/>
        <v>0</v>
      </c>
      <c r="BE215" s="220">
        <f t="shared" si="67"/>
        <v>0</v>
      </c>
      <c r="BF215" s="220">
        <f t="shared" si="67"/>
        <v>0</v>
      </c>
    </row>
    <row r="216" spans="1:58" ht="15.75" customHeight="1" hidden="1">
      <c r="A216" s="345"/>
      <c r="B216" s="346" t="s">
        <v>143</v>
      </c>
      <c r="C216" s="346"/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  <c r="AJ216" s="220"/>
      <c r="AK216" s="220"/>
      <c r="AL216" s="220"/>
      <c r="AM216" s="220"/>
      <c r="AN216" s="220"/>
      <c r="AO216" s="220"/>
      <c r="AP216" s="220"/>
      <c r="AQ216" s="220"/>
      <c r="AR216" s="220"/>
      <c r="AS216" s="220"/>
      <c r="AT216" s="220"/>
      <c r="AU216" s="220"/>
      <c r="AV216" s="220"/>
      <c r="AW216" s="220"/>
      <c r="AX216" s="220"/>
      <c r="AY216" s="220"/>
      <c r="AZ216" s="220"/>
      <c r="BA216" s="220"/>
      <c r="BB216" s="220"/>
      <c r="BC216" s="220"/>
      <c r="BD216" s="220"/>
      <c r="BE216" s="220"/>
      <c r="BF216" s="220"/>
    </row>
    <row r="217" spans="1:58" ht="32.25" customHeight="1" hidden="1">
      <c r="A217" s="345"/>
      <c r="B217" s="347" t="s">
        <v>144</v>
      </c>
      <c r="C217" s="347"/>
      <c r="D217" s="236"/>
      <c r="E217" s="220">
        <f>E184+E221</f>
        <v>0</v>
      </c>
      <c r="F217" s="220">
        <f aca="true" t="shared" si="68" ref="F217:AV217">F184+F221</f>
        <v>0</v>
      </c>
      <c r="G217" s="220">
        <f t="shared" si="68"/>
        <v>0</v>
      </c>
      <c r="H217" s="220">
        <f t="shared" si="68"/>
        <v>0</v>
      </c>
      <c r="I217" s="220">
        <f t="shared" si="68"/>
        <v>0</v>
      </c>
      <c r="J217" s="220">
        <f t="shared" si="68"/>
        <v>0</v>
      </c>
      <c r="K217" s="220">
        <f t="shared" si="68"/>
        <v>0</v>
      </c>
      <c r="L217" s="220">
        <f t="shared" si="68"/>
        <v>0</v>
      </c>
      <c r="M217" s="220">
        <f t="shared" si="68"/>
        <v>0</v>
      </c>
      <c r="N217" s="220">
        <f t="shared" si="68"/>
        <v>0</v>
      </c>
      <c r="O217" s="220">
        <f t="shared" si="68"/>
        <v>0</v>
      </c>
      <c r="P217" s="220">
        <f t="shared" si="68"/>
        <v>0</v>
      </c>
      <c r="Q217" s="220">
        <f t="shared" si="68"/>
        <v>0</v>
      </c>
      <c r="R217" s="220">
        <f t="shared" si="68"/>
        <v>0</v>
      </c>
      <c r="S217" s="220">
        <f t="shared" si="68"/>
        <v>0</v>
      </c>
      <c r="T217" s="220">
        <f t="shared" si="68"/>
        <v>0</v>
      </c>
      <c r="U217" s="220">
        <f t="shared" si="68"/>
        <v>0</v>
      </c>
      <c r="V217" s="220">
        <f t="shared" si="68"/>
        <v>0</v>
      </c>
      <c r="W217" s="220">
        <f t="shared" si="68"/>
        <v>0</v>
      </c>
      <c r="X217" s="220">
        <f t="shared" si="68"/>
        <v>0</v>
      </c>
      <c r="Y217" s="220">
        <f t="shared" si="68"/>
        <v>0</v>
      </c>
      <c r="Z217" s="220">
        <f t="shared" si="68"/>
        <v>0</v>
      </c>
      <c r="AA217" s="220">
        <f t="shared" si="68"/>
        <v>0</v>
      </c>
      <c r="AB217" s="220">
        <f t="shared" si="68"/>
        <v>0</v>
      </c>
      <c r="AC217" s="220">
        <f t="shared" si="68"/>
        <v>0</v>
      </c>
      <c r="AD217" s="220">
        <f t="shared" si="68"/>
        <v>0</v>
      </c>
      <c r="AE217" s="220">
        <f t="shared" si="68"/>
        <v>0</v>
      </c>
      <c r="AF217" s="220">
        <f t="shared" si="68"/>
        <v>0</v>
      </c>
      <c r="AG217" s="220">
        <f t="shared" si="68"/>
        <v>0</v>
      </c>
      <c r="AH217" s="220">
        <f t="shared" si="68"/>
        <v>0</v>
      </c>
      <c r="AI217" s="220">
        <f t="shared" si="68"/>
        <v>1</v>
      </c>
      <c r="AJ217" s="220">
        <f t="shared" si="68"/>
        <v>0</v>
      </c>
      <c r="AK217" s="220">
        <f t="shared" si="68"/>
        <v>0</v>
      </c>
      <c r="AL217" s="220">
        <f t="shared" si="68"/>
        <v>0</v>
      </c>
      <c r="AM217" s="220">
        <f t="shared" si="68"/>
        <v>0</v>
      </c>
      <c r="AN217" s="220">
        <f t="shared" si="68"/>
        <v>0</v>
      </c>
      <c r="AO217" s="220">
        <f t="shared" si="68"/>
        <v>0</v>
      </c>
      <c r="AP217" s="220">
        <f t="shared" si="68"/>
        <v>0</v>
      </c>
      <c r="AQ217" s="220">
        <f t="shared" si="68"/>
        <v>0</v>
      </c>
      <c r="AR217" s="220">
        <f t="shared" si="68"/>
        <v>0</v>
      </c>
      <c r="AS217" s="220">
        <f t="shared" si="68"/>
        <v>0</v>
      </c>
      <c r="AT217" s="220">
        <f t="shared" si="68"/>
        <v>0</v>
      </c>
      <c r="AU217" s="220">
        <f t="shared" si="68"/>
        <v>0</v>
      </c>
      <c r="AV217" s="220">
        <f t="shared" si="68"/>
        <v>0</v>
      </c>
      <c r="AW217" s="220">
        <f aca="true" t="shared" si="69" ref="AW217:BF217">AW184</f>
        <v>0</v>
      </c>
      <c r="AX217" s="220">
        <f t="shared" si="69"/>
        <v>0</v>
      </c>
      <c r="AY217" s="220">
        <f t="shared" si="69"/>
        <v>0</v>
      </c>
      <c r="AZ217" s="220">
        <f t="shared" si="69"/>
        <v>0</v>
      </c>
      <c r="BA217" s="220">
        <f t="shared" si="69"/>
        <v>0</v>
      </c>
      <c r="BB217" s="220">
        <f t="shared" si="69"/>
        <v>0</v>
      </c>
      <c r="BC217" s="220">
        <f t="shared" si="69"/>
        <v>0</v>
      </c>
      <c r="BD217" s="220">
        <f t="shared" si="69"/>
        <v>0</v>
      </c>
      <c r="BE217" s="220">
        <f t="shared" si="69"/>
        <v>0</v>
      </c>
      <c r="BF217" s="220">
        <f t="shared" si="69"/>
        <v>1</v>
      </c>
    </row>
    <row r="218" spans="1:58" ht="16.5" customHeight="1" hidden="1">
      <c r="A218" s="345"/>
      <c r="B218" s="347" t="s">
        <v>145</v>
      </c>
      <c r="C218" s="347"/>
      <c r="D218" s="236"/>
      <c r="E218" s="220">
        <f>E215+E217</f>
        <v>0</v>
      </c>
      <c r="F218" s="220">
        <f aca="true" t="shared" si="70" ref="F218:BF218">F215+F217</f>
        <v>0</v>
      </c>
      <c r="G218" s="220">
        <f t="shared" si="70"/>
        <v>0</v>
      </c>
      <c r="H218" s="220">
        <f t="shared" si="70"/>
        <v>0</v>
      </c>
      <c r="I218" s="220">
        <f t="shared" si="70"/>
        <v>0</v>
      </c>
      <c r="J218" s="220">
        <f t="shared" si="70"/>
        <v>0</v>
      </c>
      <c r="K218" s="220">
        <f t="shared" si="70"/>
        <v>0</v>
      </c>
      <c r="L218" s="220">
        <f t="shared" si="70"/>
        <v>0</v>
      </c>
      <c r="M218" s="220">
        <f t="shared" si="70"/>
        <v>0</v>
      </c>
      <c r="N218" s="220">
        <f t="shared" si="70"/>
        <v>0</v>
      </c>
      <c r="O218" s="220">
        <f t="shared" si="70"/>
        <v>0</v>
      </c>
      <c r="P218" s="220">
        <f t="shared" si="70"/>
        <v>0</v>
      </c>
      <c r="Q218" s="220">
        <f t="shared" si="70"/>
        <v>0</v>
      </c>
      <c r="R218" s="220">
        <f t="shared" si="70"/>
        <v>0</v>
      </c>
      <c r="S218" s="220">
        <f t="shared" si="70"/>
        <v>0</v>
      </c>
      <c r="T218" s="220">
        <f t="shared" si="70"/>
        <v>0</v>
      </c>
      <c r="U218" s="220">
        <f t="shared" si="70"/>
        <v>0</v>
      </c>
      <c r="V218" s="220">
        <f t="shared" si="70"/>
        <v>0</v>
      </c>
      <c r="W218" s="220">
        <f t="shared" si="70"/>
        <v>0</v>
      </c>
      <c r="X218" s="220">
        <f t="shared" si="70"/>
        <v>0</v>
      </c>
      <c r="Y218" s="220">
        <f t="shared" si="70"/>
        <v>0</v>
      </c>
      <c r="Z218" s="220">
        <f t="shared" si="70"/>
        <v>0</v>
      </c>
      <c r="AA218" s="220">
        <f t="shared" si="70"/>
        <v>0</v>
      </c>
      <c r="AB218" s="220">
        <f t="shared" si="70"/>
        <v>0</v>
      </c>
      <c r="AC218" s="220">
        <f t="shared" si="70"/>
        <v>0</v>
      </c>
      <c r="AD218" s="220">
        <f t="shared" si="70"/>
        <v>0</v>
      </c>
      <c r="AE218" s="220">
        <f t="shared" si="70"/>
        <v>0</v>
      </c>
      <c r="AF218" s="220">
        <f t="shared" si="70"/>
        <v>0</v>
      </c>
      <c r="AG218" s="220">
        <f t="shared" si="70"/>
        <v>0</v>
      </c>
      <c r="AH218" s="220">
        <f t="shared" si="70"/>
        <v>0</v>
      </c>
      <c r="AI218" s="220">
        <f t="shared" si="70"/>
        <v>1</v>
      </c>
      <c r="AJ218" s="220">
        <f t="shared" si="70"/>
        <v>0</v>
      </c>
      <c r="AK218" s="220">
        <f t="shared" si="70"/>
        <v>0</v>
      </c>
      <c r="AL218" s="220">
        <f t="shared" si="70"/>
        <v>0</v>
      </c>
      <c r="AM218" s="220">
        <f t="shared" si="70"/>
        <v>0</v>
      </c>
      <c r="AN218" s="220">
        <f t="shared" si="70"/>
        <v>0</v>
      </c>
      <c r="AO218" s="220">
        <f t="shared" si="70"/>
        <v>0</v>
      </c>
      <c r="AP218" s="220">
        <f t="shared" si="70"/>
        <v>0</v>
      </c>
      <c r="AQ218" s="220">
        <f t="shared" si="70"/>
        <v>0</v>
      </c>
      <c r="AR218" s="220">
        <f t="shared" si="70"/>
        <v>0</v>
      </c>
      <c r="AS218" s="220">
        <f t="shared" si="70"/>
        <v>0</v>
      </c>
      <c r="AT218" s="220">
        <f t="shared" si="70"/>
        <v>0</v>
      </c>
      <c r="AU218" s="220">
        <f t="shared" si="70"/>
        <v>0</v>
      </c>
      <c r="AV218" s="220">
        <f t="shared" si="70"/>
        <v>0</v>
      </c>
      <c r="AW218" s="220">
        <f t="shared" si="70"/>
        <v>0</v>
      </c>
      <c r="AX218" s="220">
        <f t="shared" si="70"/>
        <v>0</v>
      </c>
      <c r="AY218" s="220">
        <f t="shared" si="70"/>
        <v>0</v>
      </c>
      <c r="AZ218" s="220">
        <f t="shared" si="70"/>
        <v>0</v>
      </c>
      <c r="BA218" s="220">
        <f t="shared" si="70"/>
        <v>0</v>
      </c>
      <c r="BB218" s="220">
        <f t="shared" si="70"/>
        <v>0</v>
      </c>
      <c r="BC218" s="220">
        <f t="shared" si="70"/>
        <v>0</v>
      </c>
      <c r="BD218" s="220">
        <f t="shared" si="70"/>
        <v>0</v>
      </c>
      <c r="BE218" s="220">
        <f t="shared" si="70"/>
        <v>0</v>
      </c>
      <c r="BF218" s="220">
        <f t="shared" si="70"/>
        <v>1</v>
      </c>
    </row>
    <row r="219" spans="1:58" ht="12.75" hidden="1">
      <c r="A219" s="222"/>
      <c r="B219" s="222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F219" s="222"/>
      <c r="AG219" s="222"/>
      <c r="AH219" s="222"/>
      <c r="AI219" s="222"/>
      <c r="AJ219" s="222"/>
      <c r="AK219" s="222"/>
      <c r="AL219" s="222"/>
      <c r="AM219" s="222"/>
      <c r="AN219" s="222"/>
      <c r="AO219" s="222"/>
      <c r="AP219" s="222"/>
      <c r="AQ219" s="222"/>
      <c r="AR219" s="222"/>
      <c r="AS219" s="222"/>
      <c r="AT219" s="222"/>
      <c r="AU219" s="222"/>
      <c r="AV219" s="222"/>
      <c r="AW219" s="222"/>
      <c r="AX219" s="222"/>
      <c r="AY219" s="222"/>
      <c r="AZ219" s="222"/>
      <c r="BA219" s="222"/>
      <c r="BB219" s="222"/>
      <c r="BC219" s="222"/>
      <c r="BD219" s="222"/>
      <c r="BE219" s="222"/>
      <c r="BF219" s="237"/>
    </row>
    <row r="220" spans="1:58" ht="12.75">
      <c r="A220" s="336" t="s">
        <v>159</v>
      </c>
      <c r="B220" s="220" t="s">
        <v>135</v>
      </c>
      <c r="C220" s="220" t="s">
        <v>136</v>
      </c>
      <c r="D220" s="220" t="s">
        <v>125</v>
      </c>
      <c r="E220" s="220">
        <f>E222+E224+E226+E228+E230+E232+E234</f>
        <v>0</v>
      </c>
      <c r="F220" s="220">
        <f aca="true" t="shared" si="71" ref="F220:BF221">F222+F224+F226+F228+F230+F232+F234</f>
        <v>0</v>
      </c>
      <c r="G220" s="220">
        <f t="shared" si="71"/>
        <v>0</v>
      </c>
      <c r="H220" s="220">
        <f t="shared" si="71"/>
        <v>0</v>
      </c>
      <c r="I220" s="220">
        <f t="shared" si="71"/>
        <v>0</v>
      </c>
      <c r="J220" s="220">
        <f t="shared" si="71"/>
        <v>0</v>
      </c>
      <c r="K220" s="220">
        <f t="shared" si="71"/>
        <v>0</v>
      </c>
      <c r="L220" s="220">
        <f t="shared" si="71"/>
        <v>0</v>
      </c>
      <c r="M220" s="220">
        <f t="shared" si="71"/>
        <v>0</v>
      </c>
      <c r="N220" s="220">
        <f t="shared" si="71"/>
        <v>0</v>
      </c>
      <c r="O220" s="220">
        <f t="shared" si="71"/>
        <v>0</v>
      </c>
      <c r="P220" s="220">
        <f t="shared" si="71"/>
        <v>0</v>
      </c>
      <c r="Q220" s="220">
        <f t="shared" si="71"/>
        <v>0</v>
      </c>
      <c r="R220" s="220">
        <f t="shared" si="71"/>
        <v>0</v>
      </c>
      <c r="S220" s="220">
        <f t="shared" si="71"/>
        <v>0</v>
      </c>
      <c r="T220" s="220">
        <f t="shared" si="71"/>
        <v>0</v>
      </c>
      <c r="U220" s="220">
        <f t="shared" si="71"/>
        <v>0</v>
      </c>
      <c r="V220" s="220">
        <f t="shared" si="71"/>
        <v>0</v>
      </c>
      <c r="W220" s="220">
        <f t="shared" si="71"/>
        <v>0</v>
      </c>
      <c r="X220" s="220">
        <f t="shared" si="71"/>
        <v>0</v>
      </c>
      <c r="Y220" s="220">
        <f t="shared" si="71"/>
        <v>0</v>
      </c>
      <c r="Z220" s="220">
        <f t="shared" si="71"/>
        <v>0</v>
      </c>
      <c r="AA220" s="220">
        <f t="shared" si="71"/>
        <v>0</v>
      </c>
      <c r="AB220" s="220">
        <f t="shared" si="71"/>
        <v>0</v>
      </c>
      <c r="AC220" s="220">
        <f t="shared" si="71"/>
        <v>0</v>
      </c>
      <c r="AD220" s="220">
        <f t="shared" si="71"/>
        <v>0</v>
      </c>
      <c r="AE220" s="220">
        <f t="shared" si="71"/>
        <v>0</v>
      </c>
      <c r="AF220" s="220">
        <f t="shared" si="71"/>
        <v>0</v>
      </c>
      <c r="AG220" s="220">
        <f t="shared" si="71"/>
        <v>0</v>
      </c>
      <c r="AH220" s="220">
        <f t="shared" si="71"/>
        <v>0</v>
      </c>
      <c r="AI220" s="220">
        <f t="shared" si="71"/>
        <v>0</v>
      </c>
      <c r="AJ220" s="220">
        <f t="shared" si="71"/>
        <v>0</v>
      </c>
      <c r="AK220" s="220">
        <f t="shared" si="71"/>
        <v>0</v>
      </c>
      <c r="AL220" s="220">
        <f t="shared" si="71"/>
        <v>0</v>
      </c>
      <c r="AM220" s="220">
        <f t="shared" si="71"/>
        <v>0</v>
      </c>
      <c r="AN220" s="220">
        <f t="shared" si="71"/>
        <v>0</v>
      </c>
      <c r="AO220" s="220">
        <f t="shared" si="71"/>
        <v>0</v>
      </c>
      <c r="AP220" s="220">
        <f t="shared" si="71"/>
        <v>0</v>
      </c>
      <c r="AQ220" s="220">
        <f t="shared" si="71"/>
        <v>0</v>
      </c>
      <c r="AR220" s="220">
        <f t="shared" si="71"/>
        <v>0</v>
      </c>
      <c r="AS220" s="220">
        <f t="shared" si="71"/>
        <v>0</v>
      </c>
      <c r="AT220" s="220">
        <f t="shared" si="71"/>
        <v>0</v>
      </c>
      <c r="AU220" s="220">
        <f t="shared" si="71"/>
        <v>0</v>
      </c>
      <c r="AV220" s="220">
        <f t="shared" si="71"/>
        <v>0</v>
      </c>
      <c r="AW220" s="220">
        <f t="shared" si="71"/>
        <v>0</v>
      </c>
      <c r="AX220" s="220">
        <f t="shared" si="71"/>
        <v>0</v>
      </c>
      <c r="AY220" s="220">
        <f t="shared" si="71"/>
        <v>0</v>
      </c>
      <c r="AZ220" s="220">
        <f t="shared" si="71"/>
        <v>0</v>
      </c>
      <c r="BA220" s="220">
        <f t="shared" si="71"/>
        <v>0</v>
      </c>
      <c r="BB220" s="220">
        <f t="shared" si="71"/>
        <v>0</v>
      </c>
      <c r="BC220" s="220">
        <f t="shared" si="71"/>
        <v>0</v>
      </c>
      <c r="BD220" s="220">
        <f t="shared" si="71"/>
        <v>0</v>
      </c>
      <c r="BE220" s="220">
        <f t="shared" si="71"/>
        <v>0</v>
      </c>
      <c r="BF220" s="220">
        <f t="shared" si="71"/>
        <v>0</v>
      </c>
    </row>
    <row r="221" spans="1:58" ht="13.5">
      <c r="A221" s="337"/>
      <c r="B221" s="220"/>
      <c r="C221" s="238" t="s">
        <v>137</v>
      </c>
      <c r="D221" s="224" t="s">
        <v>126</v>
      </c>
      <c r="E221" s="220">
        <f>E223+E225+E227+E229+E231+E233+E235</f>
        <v>0</v>
      </c>
      <c r="F221" s="220">
        <f t="shared" si="71"/>
        <v>0</v>
      </c>
      <c r="G221" s="220">
        <f t="shared" si="71"/>
        <v>0</v>
      </c>
      <c r="H221" s="220">
        <f t="shared" si="71"/>
        <v>0</v>
      </c>
      <c r="I221" s="220">
        <f t="shared" si="71"/>
        <v>0</v>
      </c>
      <c r="J221" s="220">
        <f t="shared" si="71"/>
        <v>0</v>
      </c>
      <c r="K221" s="220">
        <f t="shared" si="71"/>
        <v>0</v>
      </c>
      <c r="L221" s="220">
        <f t="shared" si="71"/>
        <v>0</v>
      </c>
      <c r="M221" s="220">
        <f t="shared" si="71"/>
        <v>0</v>
      </c>
      <c r="N221" s="220">
        <f t="shared" si="71"/>
        <v>0</v>
      </c>
      <c r="O221" s="220">
        <f t="shared" si="71"/>
        <v>0</v>
      </c>
      <c r="P221" s="220">
        <f t="shared" si="71"/>
        <v>0</v>
      </c>
      <c r="Q221" s="220">
        <f t="shared" si="71"/>
        <v>0</v>
      </c>
      <c r="R221" s="220">
        <f t="shared" si="71"/>
        <v>0</v>
      </c>
      <c r="S221" s="220">
        <f t="shared" si="71"/>
        <v>0</v>
      </c>
      <c r="T221" s="220">
        <f t="shared" si="71"/>
        <v>0</v>
      </c>
      <c r="U221" s="220">
        <f t="shared" si="71"/>
        <v>0</v>
      </c>
      <c r="V221" s="220">
        <f t="shared" si="71"/>
        <v>0</v>
      </c>
      <c r="W221" s="220">
        <f t="shared" si="71"/>
        <v>0</v>
      </c>
      <c r="X221" s="220">
        <f t="shared" si="71"/>
        <v>0</v>
      </c>
      <c r="Y221" s="220">
        <f t="shared" si="71"/>
        <v>0</v>
      </c>
      <c r="Z221" s="220">
        <f t="shared" si="71"/>
        <v>0</v>
      </c>
      <c r="AA221" s="220">
        <f t="shared" si="71"/>
        <v>0</v>
      </c>
      <c r="AB221" s="220">
        <f t="shared" si="71"/>
        <v>0</v>
      </c>
      <c r="AC221" s="220">
        <f t="shared" si="71"/>
        <v>0</v>
      </c>
      <c r="AD221" s="220">
        <f t="shared" si="71"/>
        <v>0</v>
      </c>
      <c r="AE221" s="220">
        <f t="shared" si="71"/>
        <v>0</v>
      </c>
      <c r="AF221" s="220">
        <f t="shared" si="71"/>
        <v>0</v>
      </c>
      <c r="AG221" s="220">
        <f t="shared" si="71"/>
        <v>0</v>
      </c>
      <c r="AH221" s="220">
        <f t="shared" si="71"/>
        <v>0</v>
      </c>
      <c r="AI221" s="220">
        <f t="shared" si="71"/>
        <v>0</v>
      </c>
      <c r="AJ221" s="220">
        <f t="shared" si="71"/>
        <v>0</v>
      </c>
      <c r="AK221" s="220">
        <f t="shared" si="71"/>
        <v>0</v>
      </c>
      <c r="AL221" s="220">
        <f t="shared" si="71"/>
        <v>0</v>
      </c>
      <c r="AM221" s="220">
        <f t="shared" si="71"/>
        <v>0</v>
      </c>
      <c r="AN221" s="220">
        <f t="shared" si="71"/>
        <v>0</v>
      </c>
      <c r="AO221" s="220">
        <f t="shared" si="71"/>
        <v>0</v>
      </c>
      <c r="AP221" s="220">
        <f t="shared" si="71"/>
        <v>0</v>
      </c>
      <c r="AQ221" s="220">
        <f t="shared" si="71"/>
        <v>0</v>
      </c>
      <c r="AR221" s="220">
        <f t="shared" si="71"/>
        <v>0</v>
      </c>
      <c r="AS221" s="220">
        <f t="shared" si="71"/>
        <v>0</v>
      </c>
      <c r="AT221" s="220">
        <f t="shared" si="71"/>
        <v>0</v>
      </c>
      <c r="AU221" s="220">
        <f t="shared" si="71"/>
        <v>0</v>
      </c>
      <c r="AV221" s="220">
        <f t="shared" si="71"/>
        <v>0</v>
      </c>
      <c r="AW221" s="220">
        <f t="shared" si="71"/>
        <v>0</v>
      </c>
      <c r="AX221" s="220">
        <f t="shared" si="71"/>
        <v>0</v>
      </c>
      <c r="AY221" s="220">
        <f t="shared" si="71"/>
        <v>0</v>
      </c>
      <c r="AZ221" s="220">
        <f t="shared" si="71"/>
        <v>0</v>
      </c>
      <c r="BA221" s="220">
        <f t="shared" si="71"/>
        <v>0</v>
      </c>
      <c r="BB221" s="220">
        <f t="shared" si="71"/>
        <v>0</v>
      </c>
      <c r="BC221" s="220">
        <f t="shared" si="71"/>
        <v>0</v>
      </c>
      <c r="BD221" s="220">
        <f t="shared" si="71"/>
        <v>0</v>
      </c>
      <c r="BE221" s="220">
        <f t="shared" si="71"/>
        <v>0</v>
      </c>
      <c r="BF221" s="220">
        <f t="shared" si="71"/>
        <v>0</v>
      </c>
    </row>
    <row r="222" spans="1:58" ht="15" customHeight="1" hidden="1">
      <c r="A222" s="337"/>
      <c r="B222" s="223" t="s">
        <v>138</v>
      </c>
      <c r="C222" s="239" t="s">
        <v>175</v>
      </c>
      <c r="D222" s="220" t="s">
        <v>125</v>
      </c>
      <c r="E222" s="220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  <c r="AJ222" s="220"/>
      <c r="AK222" s="220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0"/>
      <c r="AW222" s="220">
        <v>0</v>
      </c>
      <c r="AX222" s="220">
        <v>0</v>
      </c>
      <c r="AY222" s="220">
        <v>0</v>
      </c>
      <c r="AZ222" s="220">
        <v>0</v>
      </c>
      <c r="BA222" s="220">
        <v>0</v>
      </c>
      <c r="BB222" s="220">
        <v>0</v>
      </c>
      <c r="BC222" s="220">
        <v>0</v>
      </c>
      <c r="BD222" s="220">
        <v>0</v>
      </c>
      <c r="BE222" s="220">
        <v>0</v>
      </c>
      <c r="BF222" s="221">
        <f>SUM(E222:BE222)</f>
        <v>0</v>
      </c>
    </row>
    <row r="223" spans="1:58" ht="12.75" customHeight="1" hidden="1">
      <c r="A223" s="337"/>
      <c r="B223" s="223"/>
      <c r="C223" s="222"/>
      <c r="D223" s="224" t="s">
        <v>126</v>
      </c>
      <c r="E223" s="220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0"/>
      <c r="AW223" s="220"/>
      <c r="AX223" s="220"/>
      <c r="AY223" s="220"/>
      <c r="AZ223" s="220"/>
      <c r="BA223" s="220"/>
      <c r="BB223" s="220"/>
      <c r="BC223" s="220"/>
      <c r="BD223" s="220"/>
      <c r="BE223" s="220"/>
      <c r="BF223" s="221">
        <f>SUM(E223:BE223)</f>
        <v>0</v>
      </c>
    </row>
    <row r="224" spans="1:58" ht="15" customHeight="1" hidden="1">
      <c r="A224" s="337"/>
      <c r="B224" s="223" t="s">
        <v>147</v>
      </c>
      <c r="C224" s="240" t="s">
        <v>176</v>
      </c>
      <c r="D224" s="220" t="s">
        <v>125</v>
      </c>
      <c r="E224" s="220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220"/>
      <c r="AK224" s="220"/>
      <c r="AL224" s="220"/>
      <c r="AM224" s="220"/>
      <c r="AN224" s="220"/>
      <c r="AO224" s="220"/>
      <c r="AP224" s="220"/>
      <c r="AQ224" s="220"/>
      <c r="AR224" s="220"/>
      <c r="AS224" s="220"/>
      <c r="AT224" s="220"/>
      <c r="AU224" s="220"/>
      <c r="AV224" s="220"/>
      <c r="AW224" s="220">
        <v>0</v>
      </c>
      <c r="AX224" s="220">
        <v>0</v>
      </c>
      <c r="AY224" s="220">
        <v>0</v>
      </c>
      <c r="AZ224" s="220">
        <v>0</v>
      </c>
      <c r="BA224" s="220">
        <v>0</v>
      </c>
      <c r="BB224" s="220">
        <v>0</v>
      </c>
      <c r="BC224" s="220">
        <v>0</v>
      </c>
      <c r="BD224" s="220">
        <v>0</v>
      </c>
      <c r="BE224" s="220">
        <v>0</v>
      </c>
      <c r="BF224" s="224">
        <f>SUM(E224:BE224)</f>
        <v>0</v>
      </c>
    </row>
    <row r="225" spans="1:58" ht="12.75" customHeight="1" hidden="1">
      <c r="A225" s="337"/>
      <c r="B225" s="222"/>
      <c r="C225" s="222"/>
      <c r="D225" s="224" t="s">
        <v>126</v>
      </c>
      <c r="E225" s="220"/>
      <c r="F225" s="220"/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  <c r="AJ225" s="220"/>
      <c r="AK225" s="220"/>
      <c r="AL225" s="220"/>
      <c r="AM225" s="220"/>
      <c r="AN225" s="220"/>
      <c r="AO225" s="220"/>
      <c r="AP225" s="220"/>
      <c r="AQ225" s="220"/>
      <c r="AR225" s="220"/>
      <c r="AS225" s="220"/>
      <c r="AT225" s="220"/>
      <c r="AU225" s="220"/>
      <c r="AV225" s="220"/>
      <c r="AW225" s="220">
        <v>0</v>
      </c>
      <c r="AX225" s="220">
        <v>0</v>
      </c>
      <c r="AY225" s="220">
        <v>0</v>
      </c>
      <c r="AZ225" s="220">
        <v>0</v>
      </c>
      <c r="BA225" s="220">
        <v>0</v>
      </c>
      <c r="BB225" s="220">
        <v>0</v>
      </c>
      <c r="BC225" s="220">
        <v>0</v>
      </c>
      <c r="BD225" s="220">
        <v>0</v>
      </c>
      <c r="BE225" s="220">
        <v>0</v>
      </c>
      <c r="BF225" s="221">
        <f aca="true" t="shared" si="72" ref="BF225:BF235">SUM(E225:BE225)</f>
        <v>0</v>
      </c>
    </row>
    <row r="226" spans="1:58" ht="15" customHeight="1" hidden="1">
      <c r="A226" s="337"/>
      <c r="B226" s="223" t="s">
        <v>148</v>
      </c>
      <c r="C226" s="239" t="s">
        <v>177</v>
      </c>
      <c r="D226" s="220" t="s">
        <v>125</v>
      </c>
      <c r="E226" s="220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0"/>
      <c r="AW226" s="220">
        <v>0</v>
      </c>
      <c r="AX226" s="220">
        <v>0</v>
      </c>
      <c r="AY226" s="220">
        <v>0</v>
      </c>
      <c r="AZ226" s="220">
        <v>0</v>
      </c>
      <c r="BA226" s="220">
        <v>0</v>
      </c>
      <c r="BB226" s="220">
        <v>0</v>
      </c>
      <c r="BC226" s="220">
        <v>0</v>
      </c>
      <c r="BD226" s="220">
        <v>0</v>
      </c>
      <c r="BE226" s="220">
        <v>0</v>
      </c>
      <c r="BF226" s="224">
        <f t="shared" si="72"/>
        <v>0</v>
      </c>
    </row>
    <row r="227" spans="1:58" ht="12.75" customHeight="1" hidden="1">
      <c r="A227" s="337"/>
      <c r="B227" s="222"/>
      <c r="C227" s="222"/>
      <c r="D227" s="224" t="s">
        <v>126</v>
      </c>
      <c r="E227" s="220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  <c r="AJ227" s="220"/>
      <c r="AK227" s="220"/>
      <c r="AL227" s="220"/>
      <c r="AM227" s="220"/>
      <c r="AN227" s="220"/>
      <c r="AO227" s="220"/>
      <c r="AP227" s="220"/>
      <c r="AQ227" s="220"/>
      <c r="AR227" s="220"/>
      <c r="AS227" s="220"/>
      <c r="AT227" s="220"/>
      <c r="AU227" s="220"/>
      <c r="AV227" s="220"/>
      <c r="AW227" s="220">
        <v>0</v>
      </c>
      <c r="AX227" s="220">
        <v>0</v>
      </c>
      <c r="AY227" s="220">
        <v>0</v>
      </c>
      <c r="AZ227" s="220">
        <v>0</v>
      </c>
      <c r="BA227" s="220">
        <v>0</v>
      </c>
      <c r="BB227" s="220">
        <v>0</v>
      </c>
      <c r="BC227" s="220">
        <v>0</v>
      </c>
      <c r="BD227" s="220">
        <v>0</v>
      </c>
      <c r="BE227" s="220">
        <v>0</v>
      </c>
      <c r="BF227" s="221">
        <f t="shared" si="72"/>
        <v>0</v>
      </c>
    </row>
    <row r="228" spans="1:58" ht="15" customHeight="1" hidden="1">
      <c r="A228" s="337"/>
      <c r="B228" s="241" t="s">
        <v>149</v>
      </c>
      <c r="C228" s="242" t="s">
        <v>178</v>
      </c>
      <c r="D228" s="220" t="s">
        <v>125</v>
      </c>
      <c r="E228" s="220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  <c r="AJ228" s="220"/>
      <c r="AK228" s="220"/>
      <c r="AL228" s="220"/>
      <c r="AM228" s="220"/>
      <c r="AN228" s="220"/>
      <c r="AO228" s="220"/>
      <c r="AP228" s="220"/>
      <c r="AQ228" s="220"/>
      <c r="AR228" s="220"/>
      <c r="AS228" s="220"/>
      <c r="AT228" s="220"/>
      <c r="AU228" s="220"/>
      <c r="AV228" s="220"/>
      <c r="AW228" s="220">
        <v>0</v>
      </c>
      <c r="AX228" s="220">
        <v>0</v>
      </c>
      <c r="AY228" s="220">
        <v>0</v>
      </c>
      <c r="AZ228" s="220">
        <v>0</v>
      </c>
      <c r="BA228" s="220">
        <v>0</v>
      </c>
      <c r="BB228" s="220">
        <v>0</v>
      </c>
      <c r="BC228" s="220">
        <v>0</v>
      </c>
      <c r="BD228" s="220">
        <v>0</v>
      </c>
      <c r="BE228" s="220">
        <v>0</v>
      </c>
      <c r="BF228" s="224">
        <f t="shared" si="72"/>
        <v>0</v>
      </c>
    </row>
    <row r="229" spans="1:58" ht="12.75" customHeight="1" hidden="1">
      <c r="A229" s="337"/>
      <c r="B229" s="222"/>
      <c r="C229" s="222"/>
      <c r="D229" s="224" t="s">
        <v>126</v>
      </c>
      <c r="E229" s="220"/>
      <c r="F229" s="220"/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  <c r="AJ229" s="220"/>
      <c r="AK229" s="220"/>
      <c r="AL229" s="220"/>
      <c r="AM229" s="220"/>
      <c r="AN229" s="220"/>
      <c r="AO229" s="220"/>
      <c r="AP229" s="220"/>
      <c r="AQ229" s="220"/>
      <c r="AR229" s="220"/>
      <c r="AS229" s="220"/>
      <c r="AT229" s="220"/>
      <c r="AU229" s="220"/>
      <c r="AV229" s="220"/>
      <c r="AW229" s="220">
        <v>0</v>
      </c>
      <c r="AX229" s="220">
        <v>0</v>
      </c>
      <c r="AY229" s="220">
        <v>0</v>
      </c>
      <c r="AZ229" s="220">
        <v>0</v>
      </c>
      <c r="BA229" s="220">
        <v>0</v>
      </c>
      <c r="BB229" s="220">
        <v>0</v>
      </c>
      <c r="BC229" s="220">
        <v>0</v>
      </c>
      <c r="BD229" s="220">
        <v>0</v>
      </c>
      <c r="BE229" s="220">
        <v>0</v>
      </c>
      <c r="BF229" s="221">
        <f t="shared" si="72"/>
        <v>0</v>
      </c>
    </row>
    <row r="230" spans="1:58" ht="15" customHeight="1" hidden="1">
      <c r="A230" s="337"/>
      <c r="B230" s="223" t="s">
        <v>150</v>
      </c>
      <c r="C230" s="239" t="s">
        <v>179</v>
      </c>
      <c r="D230" s="220" t="s">
        <v>125</v>
      </c>
      <c r="E230" s="220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  <c r="AJ230" s="220"/>
      <c r="AK230" s="220"/>
      <c r="AL230" s="220"/>
      <c r="AM230" s="220"/>
      <c r="AN230" s="220"/>
      <c r="AO230" s="220"/>
      <c r="AP230" s="220"/>
      <c r="AQ230" s="220"/>
      <c r="AR230" s="220"/>
      <c r="AS230" s="220"/>
      <c r="AT230" s="220"/>
      <c r="AU230" s="220"/>
      <c r="AV230" s="220"/>
      <c r="AW230" s="220">
        <v>0</v>
      </c>
      <c r="AX230" s="220">
        <v>0</v>
      </c>
      <c r="AY230" s="220">
        <v>0</v>
      </c>
      <c r="AZ230" s="220">
        <v>0</v>
      </c>
      <c r="BA230" s="220">
        <v>0</v>
      </c>
      <c r="BB230" s="220">
        <v>0</v>
      </c>
      <c r="BC230" s="220">
        <v>0</v>
      </c>
      <c r="BD230" s="220">
        <v>0</v>
      </c>
      <c r="BE230" s="220">
        <v>0</v>
      </c>
      <c r="BF230" s="224">
        <f t="shared" si="72"/>
        <v>0</v>
      </c>
    </row>
    <row r="231" spans="1:58" ht="12.75" customHeight="1" hidden="1">
      <c r="A231" s="337"/>
      <c r="B231" s="220"/>
      <c r="C231" s="222"/>
      <c r="D231" s="224" t="s">
        <v>126</v>
      </c>
      <c r="E231" s="220"/>
      <c r="F231" s="220"/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  <c r="AJ231" s="220"/>
      <c r="AK231" s="220"/>
      <c r="AL231" s="220"/>
      <c r="AM231" s="220"/>
      <c r="AN231" s="220"/>
      <c r="AO231" s="220"/>
      <c r="AP231" s="220"/>
      <c r="AQ231" s="220"/>
      <c r="AR231" s="220"/>
      <c r="AS231" s="220"/>
      <c r="AT231" s="220"/>
      <c r="AU231" s="220"/>
      <c r="AV231" s="220"/>
      <c r="AW231" s="220">
        <v>0</v>
      </c>
      <c r="AX231" s="220">
        <v>0</v>
      </c>
      <c r="AY231" s="220">
        <v>0</v>
      </c>
      <c r="AZ231" s="220">
        <v>0</v>
      </c>
      <c r="BA231" s="220">
        <v>0</v>
      </c>
      <c r="BB231" s="220">
        <v>0</v>
      </c>
      <c r="BC231" s="220">
        <v>0</v>
      </c>
      <c r="BD231" s="220">
        <v>0</v>
      </c>
      <c r="BE231" s="220">
        <v>0</v>
      </c>
      <c r="BF231" s="221">
        <f t="shared" si="72"/>
        <v>0</v>
      </c>
    </row>
    <row r="232" spans="1:58" ht="15" customHeight="1" hidden="1">
      <c r="A232" s="337"/>
      <c r="B232" s="223" t="s">
        <v>151</v>
      </c>
      <c r="C232" s="239" t="s">
        <v>180</v>
      </c>
      <c r="D232" s="220" t="s">
        <v>125</v>
      </c>
      <c r="E232" s="220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0"/>
      <c r="AK232" s="220"/>
      <c r="AL232" s="220"/>
      <c r="AM232" s="220"/>
      <c r="AN232" s="220"/>
      <c r="AO232" s="220"/>
      <c r="AP232" s="220"/>
      <c r="AQ232" s="220"/>
      <c r="AR232" s="220"/>
      <c r="AS232" s="220"/>
      <c r="AT232" s="220"/>
      <c r="AU232" s="220"/>
      <c r="AV232" s="220"/>
      <c r="AW232" s="220">
        <v>0</v>
      </c>
      <c r="AX232" s="220">
        <v>0</v>
      </c>
      <c r="AY232" s="220">
        <v>0</v>
      </c>
      <c r="AZ232" s="220">
        <v>0</v>
      </c>
      <c r="BA232" s="220">
        <v>0</v>
      </c>
      <c r="BB232" s="220">
        <v>0</v>
      </c>
      <c r="BC232" s="220">
        <v>0</v>
      </c>
      <c r="BD232" s="220">
        <v>0</v>
      </c>
      <c r="BE232" s="220">
        <v>0</v>
      </c>
      <c r="BF232" s="224">
        <f t="shared" si="72"/>
        <v>0</v>
      </c>
    </row>
    <row r="233" spans="1:58" ht="12.75" customHeight="1" hidden="1">
      <c r="A233" s="337"/>
      <c r="B233" s="220"/>
      <c r="C233" s="222"/>
      <c r="D233" s="224" t="s">
        <v>126</v>
      </c>
      <c r="E233" s="220"/>
      <c r="F233" s="220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  <c r="AJ233" s="220"/>
      <c r="AK233" s="220"/>
      <c r="AL233" s="220"/>
      <c r="AM233" s="220"/>
      <c r="AN233" s="220"/>
      <c r="AO233" s="220"/>
      <c r="AP233" s="220"/>
      <c r="AQ233" s="220"/>
      <c r="AR233" s="220"/>
      <c r="AS233" s="220"/>
      <c r="AT233" s="220"/>
      <c r="AU233" s="220"/>
      <c r="AV233" s="220"/>
      <c r="AW233" s="220"/>
      <c r="AX233" s="220"/>
      <c r="AY233" s="220"/>
      <c r="AZ233" s="220"/>
      <c r="BA233" s="220"/>
      <c r="BB233" s="220"/>
      <c r="BC233" s="220"/>
      <c r="BD233" s="220"/>
      <c r="BE233" s="220"/>
      <c r="BF233" s="221">
        <f t="shared" si="72"/>
        <v>0</v>
      </c>
    </row>
    <row r="234" spans="1:58" ht="12.75" customHeight="1" hidden="1">
      <c r="A234" s="337"/>
      <c r="B234" s="223" t="s">
        <v>247</v>
      </c>
      <c r="C234" s="243" t="s">
        <v>31</v>
      </c>
      <c r="D234" s="220" t="s">
        <v>125</v>
      </c>
      <c r="E234" s="220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  <c r="AJ234" s="220"/>
      <c r="AK234" s="220"/>
      <c r="AL234" s="220"/>
      <c r="AM234" s="220"/>
      <c r="AN234" s="220"/>
      <c r="AO234" s="220"/>
      <c r="AP234" s="220"/>
      <c r="AQ234" s="220"/>
      <c r="AR234" s="220"/>
      <c r="AS234" s="220"/>
      <c r="AT234" s="220"/>
      <c r="AU234" s="220"/>
      <c r="AV234" s="220"/>
      <c r="AW234" s="220"/>
      <c r="AX234" s="220"/>
      <c r="AY234" s="220"/>
      <c r="AZ234" s="220"/>
      <c r="BA234" s="220"/>
      <c r="BB234" s="220"/>
      <c r="BC234" s="220"/>
      <c r="BD234" s="220"/>
      <c r="BE234" s="220"/>
      <c r="BF234" s="224">
        <f t="shared" si="72"/>
        <v>0</v>
      </c>
    </row>
    <row r="235" spans="1:58" ht="12.75" customHeight="1" hidden="1">
      <c r="A235" s="337"/>
      <c r="B235" s="222"/>
      <c r="C235" s="222"/>
      <c r="D235" s="224" t="s">
        <v>126</v>
      </c>
      <c r="E235" s="220"/>
      <c r="F235" s="220"/>
      <c r="G235" s="220"/>
      <c r="H235" s="22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  <c r="AJ235" s="220"/>
      <c r="AK235" s="220"/>
      <c r="AL235" s="220"/>
      <c r="AM235" s="220"/>
      <c r="AN235" s="220"/>
      <c r="AO235" s="220"/>
      <c r="AP235" s="220"/>
      <c r="AQ235" s="220"/>
      <c r="AR235" s="220"/>
      <c r="AS235" s="220"/>
      <c r="AT235" s="220"/>
      <c r="AU235" s="220"/>
      <c r="AV235" s="220"/>
      <c r="AW235" s="220">
        <v>0</v>
      </c>
      <c r="AX235" s="220">
        <v>0</v>
      </c>
      <c r="AY235" s="220">
        <v>0</v>
      </c>
      <c r="AZ235" s="220">
        <v>0</v>
      </c>
      <c r="BA235" s="220">
        <v>0</v>
      </c>
      <c r="BB235" s="220">
        <v>0</v>
      </c>
      <c r="BC235" s="220">
        <v>0</v>
      </c>
      <c r="BD235" s="220">
        <v>0</v>
      </c>
      <c r="BE235" s="220">
        <v>0</v>
      </c>
      <c r="BF235" s="221">
        <f t="shared" si="72"/>
        <v>0</v>
      </c>
    </row>
    <row r="236" spans="1:58" ht="12.75">
      <c r="A236" s="337"/>
      <c r="B236" s="220" t="s">
        <v>32</v>
      </c>
      <c r="C236" s="220" t="s">
        <v>139</v>
      </c>
      <c r="D236" s="220" t="s">
        <v>125</v>
      </c>
      <c r="E236" s="220"/>
      <c r="F236" s="220"/>
      <c r="G236" s="220"/>
      <c r="H236" s="22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  <c r="AJ236" s="220"/>
      <c r="AK236" s="220"/>
      <c r="AL236" s="220"/>
      <c r="AM236" s="220"/>
      <c r="AN236" s="220"/>
      <c r="AO236" s="220"/>
      <c r="AP236" s="220"/>
      <c r="AQ236" s="220"/>
      <c r="AR236" s="220"/>
      <c r="AS236" s="220"/>
      <c r="AT236" s="220"/>
      <c r="AU236" s="220"/>
      <c r="AV236" s="220"/>
      <c r="AW236" s="220"/>
      <c r="AX236" s="220"/>
      <c r="AY236" s="220"/>
      <c r="AZ236" s="220"/>
      <c r="BA236" s="220"/>
      <c r="BB236" s="220"/>
      <c r="BC236" s="220"/>
      <c r="BD236" s="220"/>
      <c r="BE236" s="220"/>
      <c r="BF236" s="221"/>
    </row>
    <row r="237" spans="1:58" ht="20.25" customHeight="1">
      <c r="A237" s="337"/>
      <c r="B237" s="220"/>
      <c r="C237" s="238" t="s">
        <v>137</v>
      </c>
      <c r="D237" s="220" t="s">
        <v>126</v>
      </c>
      <c r="E237" s="220"/>
      <c r="F237" s="220"/>
      <c r="G237" s="220"/>
      <c r="H237" s="220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  <c r="AJ237" s="220"/>
      <c r="AK237" s="220"/>
      <c r="AL237" s="220"/>
      <c r="AM237" s="220"/>
      <c r="AN237" s="220"/>
      <c r="AO237" s="220"/>
      <c r="AP237" s="220"/>
      <c r="AQ237" s="220"/>
      <c r="AR237" s="220"/>
      <c r="AS237" s="220"/>
      <c r="AT237" s="220"/>
      <c r="AU237" s="220"/>
      <c r="AV237" s="220"/>
      <c r="AW237" s="220"/>
      <c r="AX237" s="220"/>
      <c r="AY237" s="220"/>
      <c r="AZ237" s="220"/>
      <c r="BA237" s="220"/>
      <c r="BB237" s="220"/>
      <c r="BC237" s="220"/>
      <c r="BD237" s="220"/>
      <c r="BE237" s="220"/>
      <c r="BF237" s="221"/>
    </row>
    <row r="238" spans="1:58" ht="12.75">
      <c r="A238" s="337"/>
      <c r="B238" s="220" t="s">
        <v>140</v>
      </c>
      <c r="C238" s="220" t="s">
        <v>141</v>
      </c>
      <c r="D238" s="220" t="s">
        <v>125</v>
      </c>
      <c r="E238" s="220">
        <f>E240+E246+E254+E262</f>
        <v>34</v>
      </c>
      <c r="F238" s="220">
        <f aca="true" t="shared" si="73" ref="F238:BE238">F240+F246+F254+F262</f>
        <v>35</v>
      </c>
      <c r="G238" s="220">
        <f t="shared" si="73"/>
        <v>0</v>
      </c>
      <c r="H238" s="220">
        <f t="shared" si="73"/>
        <v>0</v>
      </c>
      <c r="I238" s="220">
        <f t="shared" si="73"/>
        <v>0</v>
      </c>
      <c r="J238" s="220">
        <f t="shared" si="73"/>
        <v>0</v>
      </c>
      <c r="K238" s="220">
        <f t="shared" si="73"/>
        <v>0</v>
      </c>
      <c r="L238" s="220">
        <f t="shared" si="73"/>
        <v>0</v>
      </c>
      <c r="M238" s="220">
        <f t="shared" si="73"/>
        <v>0</v>
      </c>
      <c r="N238" s="220">
        <f t="shared" si="73"/>
        <v>0</v>
      </c>
      <c r="O238" s="220">
        <f t="shared" si="73"/>
        <v>0</v>
      </c>
      <c r="P238" s="220">
        <f t="shared" si="73"/>
        <v>0</v>
      </c>
      <c r="Q238" s="220">
        <f t="shared" si="73"/>
        <v>33</v>
      </c>
      <c r="R238" s="220">
        <f t="shared" si="73"/>
        <v>0</v>
      </c>
      <c r="S238" s="220">
        <f t="shared" si="73"/>
        <v>0</v>
      </c>
      <c r="T238" s="220">
        <f t="shared" si="73"/>
        <v>0</v>
      </c>
      <c r="U238" s="220">
        <f t="shared" si="73"/>
        <v>0</v>
      </c>
      <c r="V238" s="220">
        <f t="shared" si="73"/>
        <v>0</v>
      </c>
      <c r="W238" s="220">
        <f t="shared" si="73"/>
        <v>0</v>
      </c>
      <c r="X238" s="220">
        <f t="shared" si="73"/>
        <v>0</v>
      </c>
      <c r="Y238" s="220">
        <f t="shared" si="73"/>
        <v>0</v>
      </c>
      <c r="Z238" s="220">
        <f t="shared" si="73"/>
        <v>0</v>
      </c>
      <c r="AA238" s="220">
        <f t="shared" si="73"/>
        <v>0</v>
      </c>
      <c r="AB238" s="220">
        <f t="shared" si="73"/>
        <v>0</v>
      </c>
      <c r="AC238" s="220">
        <f t="shared" si="73"/>
        <v>0</v>
      </c>
      <c r="AD238" s="220">
        <f t="shared" si="73"/>
        <v>0</v>
      </c>
      <c r="AE238" s="220">
        <f t="shared" si="73"/>
        <v>0</v>
      </c>
      <c r="AF238" s="220">
        <f t="shared" si="73"/>
        <v>0</v>
      </c>
      <c r="AG238" s="220">
        <f t="shared" si="73"/>
        <v>0</v>
      </c>
      <c r="AH238" s="220">
        <f t="shared" si="73"/>
        <v>0</v>
      </c>
      <c r="AI238" s="220">
        <f t="shared" si="73"/>
        <v>0</v>
      </c>
      <c r="AJ238" s="220">
        <f t="shared" si="73"/>
        <v>0</v>
      </c>
      <c r="AK238" s="220">
        <f t="shared" si="73"/>
        <v>0</v>
      </c>
      <c r="AL238" s="220">
        <f t="shared" si="73"/>
        <v>0</v>
      </c>
      <c r="AM238" s="220">
        <f t="shared" si="73"/>
        <v>0</v>
      </c>
      <c r="AN238" s="220">
        <f t="shared" si="73"/>
        <v>0</v>
      </c>
      <c r="AO238" s="220">
        <f t="shared" si="73"/>
        <v>0</v>
      </c>
      <c r="AP238" s="220">
        <f t="shared" si="73"/>
        <v>0</v>
      </c>
      <c r="AQ238" s="220">
        <f t="shared" si="73"/>
        <v>0</v>
      </c>
      <c r="AR238" s="220">
        <f t="shared" si="73"/>
        <v>0</v>
      </c>
      <c r="AS238" s="220">
        <f t="shared" si="73"/>
        <v>0</v>
      </c>
      <c r="AT238" s="220">
        <f t="shared" si="73"/>
        <v>0</v>
      </c>
      <c r="AU238" s="220">
        <f t="shared" si="73"/>
        <v>0</v>
      </c>
      <c r="AV238" s="220">
        <f t="shared" si="73"/>
        <v>0</v>
      </c>
      <c r="AW238" s="220">
        <f t="shared" si="73"/>
        <v>0</v>
      </c>
      <c r="AX238" s="220">
        <f t="shared" si="73"/>
        <v>0</v>
      </c>
      <c r="AY238" s="220">
        <f t="shared" si="73"/>
        <v>0</v>
      </c>
      <c r="AZ238" s="220">
        <f t="shared" si="73"/>
        <v>0</v>
      </c>
      <c r="BA238" s="220">
        <f t="shared" si="73"/>
        <v>0</v>
      </c>
      <c r="BB238" s="220">
        <f t="shared" si="73"/>
        <v>0</v>
      </c>
      <c r="BC238" s="220">
        <f t="shared" si="73"/>
        <v>0</v>
      </c>
      <c r="BD238" s="220">
        <f t="shared" si="73"/>
        <v>0</v>
      </c>
      <c r="BE238" s="220">
        <f t="shared" si="73"/>
        <v>0</v>
      </c>
      <c r="BF238" s="220">
        <f>BF240+BF246+BF254+BF262</f>
        <v>102</v>
      </c>
    </row>
    <row r="239" spans="1:58" ht="12.75">
      <c r="A239" s="337"/>
      <c r="B239" s="220"/>
      <c r="C239" s="220"/>
      <c r="D239" s="220" t="s">
        <v>126</v>
      </c>
      <c r="E239" s="220">
        <f aca="true" t="shared" si="74" ref="E239:BF239">E241</f>
        <v>0</v>
      </c>
      <c r="F239" s="220">
        <f t="shared" si="74"/>
        <v>0</v>
      </c>
      <c r="G239" s="220">
        <f t="shared" si="74"/>
        <v>0</v>
      </c>
      <c r="H239" s="220">
        <f t="shared" si="74"/>
        <v>0</v>
      </c>
      <c r="I239" s="220">
        <f t="shared" si="74"/>
        <v>0</v>
      </c>
      <c r="J239" s="220">
        <f t="shared" si="74"/>
        <v>0</v>
      </c>
      <c r="K239" s="220">
        <f t="shared" si="74"/>
        <v>0</v>
      </c>
      <c r="L239" s="220">
        <f t="shared" si="74"/>
        <v>0</v>
      </c>
      <c r="M239" s="220">
        <f t="shared" si="74"/>
        <v>0</v>
      </c>
      <c r="N239" s="220">
        <f t="shared" si="74"/>
        <v>0</v>
      </c>
      <c r="O239" s="220">
        <f t="shared" si="74"/>
        <v>0</v>
      </c>
      <c r="P239" s="220">
        <f t="shared" si="74"/>
        <v>0</v>
      </c>
      <c r="Q239" s="220">
        <f t="shared" si="74"/>
        <v>0</v>
      </c>
      <c r="R239" s="220">
        <f t="shared" si="74"/>
        <v>0</v>
      </c>
      <c r="S239" s="220">
        <f t="shared" si="74"/>
        <v>0</v>
      </c>
      <c r="T239" s="220">
        <f t="shared" si="74"/>
        <v>0</v>
      </c>
      <c r="U239" s="220">
        <f t="shared" si="74"/>
        <v>0</v>
      </c>
      <c r="V239" s="220">
        <f t="shared" si="74"/>
        <v>0</v>
      </c>
      <c r="W239" s="220">
        <f t="shared" si="74"/>
        <v>0</v>
      </c>
      <c r="X239" s="220">
        <f t="shared" si="74"/>
        <v>0</v>
      </c>
      <c r="Y239" s="220">
        <f t="shared" si="74"/>
        <v>0</v>
      </c>
      <c r="Z239" s="220">
        <f t="shared" si="74"/>
        <v>0</v>
      </c>
      <c r="AA239" s="220">
        <f t="shared" si="74"/>
        <v>0</v>
      </c>
      <c r="AB239" s="220">
        <f t="shared" si="74"/>
        <v>0</v>
      </c>
      <c r="AC239" s="220">
        <f t="shared" si="74"/>
        <v>0</v>
      </c>
      <c r="AD239" s="220">
        <f t="shared" si="74"/>
        <v>0</v>
      </c>
      <c r="AE239" s="220">
        <f t="shared" si="74"/>
        <v>0</v>
      </c>
      <c r="AF239" s="220">
        <f t="shared" si="74"/>
        <v>0</v>
      </c>
      <c r="AG239" s="220">
        <f t="shared" si="74"/>
        <v>0</v>
      </c>
      <c r="AH239" s="220">
        <f t="shared" si="74"/>
        <v>0</v>
      </c>
      <c r="AI239" s="220">
        <f t="shared" si="74"/>
        <v>0</v>
      </c>
      <c r="AJ239" s="220">
        <f t="shared" si="74"/>
        <v>0</v>
      </c>
      <c r="AK239" s="220">
        <f t="shared" si="74"/>
        <v>0</v>
      </c>
      <c r="AL239" s="220">
        <f t="shared" si="74"/>
        <v>0</v>
      </c>
      <c r="AM239" s="220">
        <f t="shared" si="74"/>
        <v>0</v>
      </c>
      <c r="AN239" s="220">
        <f t="shared" si="74"/>
        <v>0</v>
      </c>
      <c r="AO239" s="220">
        <f t="shared" si="74"/>
        <v>0</v>
      </c>
      <c r="AP239" s="220">
        <f t="shared" si="74"/>
        <v>0</v>
      </c>
      <c r="AQ239" s="220">
        <f t="shared" si="74"/>
        <v>0</v>
      </c>
      <c r="AR239" s="220">
        <f t="shared" si="74"/>
        <v>0</v>
      </c>
      <c r="AS239" s="220">
        <f t="shared" si="74"/>
        <v>0</v>
      </c>
      <c r="AT239" s="220">
        <f t="shared" si="74"/>
        <v>0</v>
      </c>
      <c r="AU239" s="220">
        <f t="shared" si="74"/>
        <v>0</v>
      </c>
      <c r="AV239" s="220">
        <f t="shared" si="74"/>
        <v>0</v>
      </c>
      <c r="AW239" s="220">
        <f t="shared" si="74"/>
        <v>0</v>
      </c>
      <c r="AX239" s="220">
        <f t="shared" si="74"/>
        <v>0</v>
      </c>
      <c r="AY239" s="220">
        <f t="shared" si="74"/>
        <v>0</v>
      </c>
      <c r="AZ239" s="220">
        <f t="shared" si="74"/>
        <v>0</v>
      </c>
      <c r="BA239" s="220">
        <f t="shared" si="74"/>
        <v>0</v>
      </c>
      <c r="BB239" s="220">
        <f t="shared" si="74"/>
        <v>0</v>
      </c>
      <c r="BC239" s="220">
        <f t="shared" si="74"/>
        <v>0</v>
      </c>
      <c r="BD239" s="220">
        <f t="shared" si="74"/>
        <v>0</v>
      </c>
      <c r="BE239" s="220">
        <f t="shared" si="74"/>
        <v>0</v>
      </c>
      <c r="BF239" s="220">
        <f t="shared" si="74"/>
        <v>0</v>
      </c>
    </row>
    <row r="240" spans="1:58" ht="12.75" customHeight="1" hidden="1">
      <c r="A240" s="337"/>
      <c r="B240" s="220" t="s">
        <v>152</v>
      </c>
      <c r="C240" s="241" t="s">
        <v>248</v>
      </c>
      <c r="D240" s="220" t="s">
        <v>125</v>
      </c>
      <c r="E240" s="220">
        <f aca="true" t="shared" si="75" ref="E240:BE240">E242+E244</f>
        <v>0</v>
      </c>
      <c r="F240" s="220">
        <f t="shared" si="75"/>
        <v>0</v>
      </c>
      <c r="G240" s="220">
        <f t="shared" si="75"/>
        <v>0</v>
      </c>
      <c r="H240" s="220">
        <f t="shared" si="75"/>
        <v>0</v>
      </c>
      <c r="I240" s="220">
        <f t="shared" si="75"/>
        <v>0</v>
      </c>
      <c r="J240" s="220">
        <f t="shared" si="75"/>
        <v>0</v>
      </c>
      <c r="K240" s="220">
        <f t="shared" si="75"/>
        <v>0</v>
      </c>
      <c r="L240" s="220">
        <f t="shared" si="75"/>
        <v>0</v>
      </c>
      <c r="M240" s="220">
        <f t="shared" si="75"/>
        <v>0</v>
      </c>
      <c r="N240" s="220">
        <f t="shared" si="75"/>
        <v>0</v>
      </c>
      <c r="O240" s="220">
        <f t="shared" si="75"/>
        <v>0</v>
      </c>
      <c r="P240" s="220">
        <f t="shared" si="75"/>
        <v>0</v>
      </c>
      <c r="Q240" s="220">
        <f t="shared" si="75"/>
        <v>0</v>
      </c>
      <c r="R240" s="220">
        <f t="shared" si="75"/>
        <v>0</v>
      </c>
      <c r="S240" s="220">
        <f t="shared" si="75"/>
        <v>0</v>
      </c>
      <c r="T240" s="220">
        <f t="shared" si="75"/>
        <v>0</v>
      </c>
      <c r="U240" s="220">
        <f t="shared" si="75"/>
        <v>0</v>
      </c>
      <c r="V240" s="220">
        <f t="shared" si="75"/>
        <v>0</v>
      </c>
      <c r="W240" s="220">
        <f t="shared" si="75"/>
        <v>0</v>
      </c>
      <c r="X240" s="220">
        <f t="shared" si="75"/>
        <v>0</v>
      </c>
      <c r="Y240" s="220">
        <f t="shared" si="75"/>
        <v>0</v>
      </c>
      <c r="Z240" s="220">
        <f t="shared" si="75"/>
        <v>0</v>
      </c>
      <c r="AA240" s="220">
        <f t="shared" si="75"/>
        <v>0</v>
      </c>
      <c r="AB240" s="220">
        <f t="shared" si="75"/>
        <v>0</v>
      </c>
      <c r="AC240" s="220">
        <f t="shared" si="75"/>
        <v>0</v>
      </c>
      <c r="AD240" s="220">
        <f t="shared" si="75"/>
        <v>0</v>
      </c>
      <c r="AE240" s="220">
        <f t="shared" si="75"/>
        <v>0</v>
      </c>
      <c r="AF240" s="220">
        <f t="shared" si="75"/>
        <v>0</v>
      </c>
      <c r="AG240" s="220">
        <f t="shared" si="75"/>
        <v>0</v>
      </c>
      <c r="AH240" s="220">
        <f t="shared" si="75"/>
        <v>0</v>
      </c>
      <c r="AI240" s="220">
        <f t="shared" si="75"/>
        <v>0</v>
      </c>
      <c r="AJ240" s="220">
        <f t="shared" si="75"/>
        <v>0</v>
      </c>
      <c r="AK240" s="220">
        <f t="shared" si="75"/>
        <v>0</v>
      </c>
      <c r="AL240" s="220">
        <f t="shared" si="75"/>
        <v>0</v>
      </c>
      <c r="AM240" s="220">
        <f t="shared" si="75"/>
        <v>0</v>
      </c>
      <c r="AN240" s="220">
        <f t="shared" si="75"/>
        <v>0</v>
      </c>
      <c r="AO240" s="220">
        <f t="shared" si="75"/>
        <v>0</v>
      </c>
      <c r="AP240" s="220">
        <f t="shared" si="75"/>
        <v>0</v>
      </c>
      <c r="AQ240" s="220">
        <f t="shared" si="75"/>
        <v>0</v>
      </c>
      <c r="AR240" s="220">
        <f t="shared" si="75"/>
        <v>0</v>
      </c>
      <c r="AS240" s="220">
        <f t="shared" si="75"/>
        <v>0</v>
      </c>
      <c r="AT240" s="220">
        <f t="shared" si="75"/>
        <v>0</v>
      </c>
      <c r="AU240" s="220">
        <f t="shared" si="75"/>
        <v>0</v>
      </c>
      <c r="AV240" s="220">
        <f t="shared" si="75"/>
        <v>0</v>
      </c>
      <c r="AW240" s="220">
        <f t="shared" si="75"/>
        <v>0</v>
      </c>
      <c r="AX240" s="220">
        <f t="shared" si="75"/>
        <v>0</v>
      </c>
      <c r="AY240" s="220">
        <f t="shared" si="75"/>
        <v>0</v>
      </c>
      <c r="AZ240" s="220">
        <f t="shared" si="75"/>
        <v>0</v>
      </c>
      <c r="BA240" s="220">
        <f t="shared" si="75"/>
        <v>0</v>
      </c>
      <c r="BB240" s="220">
        <f t="shared" si="75"/>
        <v>0</v>
      </c>
      <c r="BC240" s="220">
        <f t="shared" si="75"/>
        <v>0</v>
      </c>
      <c r="BD240" s="220">
        <f t="shared" si="75"/>
        <v>0</v>
      </c>
      <c r="BE240" s="220">
        <f t="shared" si="75"/>
        <v>0</v>
      </c>
      <c r="BF240" s="220">
        <f>BF242+BF244</f>
        <v>0</v>
      </c>
    </row>
    <row r="241" spans="1:58" ht="12.75" customHeight="1" hidden="1">
      <c r="A241" s="337"/>
      <c r="B241" s="220"/>
      <c r="C241" s="241"/>
      <c r="D241" s="220" t="s">
        <v>126</v>
      </c>
      <c r="E241" s="220">
        <f>E243</f>
        <v>0</v>
      </c>
      <c r="F241" s="220">
        <f aca="true" t="shared" si="76" ref="F241:BF241">F243</f>
        <v>0</v>
      </c>
      <c r="G241" s="220">
        <f t="shared" si="76"/>
        <v>0</v>
      </c>
      <c r="H241" s="220">
        <f t="shared" si="76"/>
        <v>0</v>
      </c>
      <c r="I241" s="220">
        <f t="shared" si="76"/>
        <v>0</v>
      </c>
      <c r="J241" s="220">
        <f t="shared" si="76"/>
        <v>0</v>
      </c>
      <c r="K241" s="220">
        <f t="shared" si="76"/>
        <v>0</v>
      </c>
      <c r="L241" s="220">
        <f t="shared" si="76"/>
        <v>0</v>
      </c>
      <c r="M241" s="220">
        <f t="shared" si="76"/>
        <v>0</v>
      </c>
      <c r="N241" s="220">
        <f t="shared" si="76"/>
        <v>0</v>
      </c>
      <c r="O241" s="220">
        <f t="shared" si="76"/>
        <v>0</v>
      </c>
      <c r="P241" s="220">
        <f t="shared" si="76"/>
        <v>0</v>
      </c>
      <c r="Q241" s="220">
        <f t="shared" si="76"/>
        <v>0</v>
      </c>
      <c r="R241" s="220">
        <f t="shared" si="76"/>
        <v>0</v>
      </c>
      <c r="S241" s="220">
        <f t="shared" si="76"/>
        <v>0</v>
      </c>
      <c r="T241" s="220">
        <f t="shared" si="76"/>
        <v>0</v>
      </c>
      <c r="U241" s="220">
        <f t="shared" si="76"/>
        <v>0</v>
      </c>
      <c r="V241" s="220">
        <f t="shared" si="76"/>
        <v>0</v>
      </c>
      <c r="W241" s="220">
        <f t="shared" si="76"/>
        <v>0</v>
      </c>
      <c r="X241" s="220">
        <f t="shared" si="76"/>
        <v>0</v>
      </c>
      <c r="Y241" s="220">
        <f t="shared" si="76"/>
        <v>0</v>
      </c>
      <c r="Z241" s="220">
        <f t="shared" si="76"/>
        <v>0</v>
      </c>
      <c r="AA241" s="220">
        <f t="shared" si="76"/>
        <v>0</v>
      </c>
      <c r="AB241" s="220">
        <f t="shared" si="76"/>
        <v>0</v>
      </c>
      <c r="AC241" s="220">
        <f t="shared" si="76"/>
        <v>0</v>
      </c>
      <c r="AD241" s="220">
        <f t="shared" si="76"/>
        <v>0</v>
      </c>
      <c r="AE241" s="220">
        <f t="shared" si="76"/>
        <v>0</v>
      </c>
      <c r="AF241" s="220">
        <f t="shared" si="76"/>
        <v>0</v>
      </c>
      <c r="AG241" s="220">
        <f t="shared" si="76"/>
        <v>0</v>
      </c>
      <c r="AH241" s="220">
        <f t="shared" si="76"/>
        <v>0</v>
      </c>
      <c r="AI241" s="220">
        <f t="shared" si="76"/>
        <v>0</v>
      </c>
      <c r="AJ241" s="220">
        <f t="shared" si="76"/>
        <v>0</v>
      </c>
      <c r="AK241" s="220">
        <f t="shared" si="76"/>
        <v>0</v>
      </c>
      <c r="AL241" s="220">
        <f t="shared" si="76"/>
        <v>0</v>
      </c>
      <c r="AM241" s="220">
        <f t="shared" si="76"/>
        <v>0</v>
      </c>
      <c r="AN241" s="220">
        <f t="shared" si="76"/>
        <v>0</v>
      </c>
      <c r="AO241" s="220">
        <f t="shared" si="76"/>
        <v>0</v>
      </c>
      <c r="AP241" s="220">
        <f t="shared" si="76"/>
        <v>0</v>
      </c>
      <c r="AQ241" s="220">
        <f t="shared" si="76"/>
        <v>0</v>
      </c>
      <c r="AR241" s="220">
        <f t="shared" si="76"/>
        <v>0</v>
      </c>
      <c r="AS241" s="220">
        <f t="shared" si="76"/>
        <v>0</v>
      </c>
      <c r="AT241" s="220">
        <f t="shared" si="76"/>
        <v>0</v>
      </c>
      <c r="AU241" s="220">
        <f t="shared" si="76"/>
        <v>0</v>
      </c>
      <c r="AV241" s="220">
        <f t="shared" si="76"/>
        <v>0</v>
      </c>
      <c r="AW241" s="220">
        <f t="shared" si="76"/>
        <v>0</v>
      </c>
      <c r="AX241" s="220">
        <f t="shared" si="76"/>
        <v>0</v>
      </c>
      <c r="AY241" s="220">
        <f t="shared" si="76"/>
        <v>0</v>
      </c>
      <c r="AZ241" s="220">
        <f t="shared" si="76"/>
        <v>0</v>
      </c>
      <c r="BA241" s="220">
        <f t="shared" si="76"/>
        <v>0</v>
      </c>
      <c r="BB241" s="220">
        <f t="shared" si="76"/>
        <v>0</v>
      </c>
      <c r="BC241" s="220">
        <f t="shared" si="76"/>
        <v>0</v>
      </c>
      <c r="BD241" s="220">
        <f t="shared" si="76"/>
        <v>0</v>
      </c>
      <c r="BE241" s="220">
        <f t="shared" si="76"/>
        <v>0</v>
      </c>
      <c r="BF241" s="220">
        <f t="shared" si="76"/>
        <v>0</v>
      </c>
    </row>
    <row r="242" spans="1:58" ht="16.5" customHeight="1" hidden="1">
      <c r="A242" s="337"/>
      <c r="B242" s="244" t="s">
        <v>36</v>
      </c>
      <c r="C242" s="241" t="s">
        <v>181</v>
      </c>
      <c r="D242" s="220" t="s">
        <v>125</v>
      </c>
      <c r="E242" s="220"/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  <c r="AJ242" s="220"/>
      <c r="AK242" s="220"/>
      <c r="AL242" s="220"/>
      <c r="AM242" s="220"/>
      <c r="AN242" s="220"/>
      <c r="AO242" s="220"/>
      <c r="AP242" s="220"/>
      <c r="AQ242" s="220"/>
      <c r="AR242" s="220"/>
      <c r="AS242" s="220"/>
      <c r="AT242" s="220"/>
      <c r="AU242" s="220"/>
      <c r="AV242" s="220"/>
      <c r="AW242" s="220"/>
      <c r="AX242" s="220"/>
      <c r="AY242" s="220"/>
      <c r="AZ242" s="220"/>
      <c r="BA242" s="220"/>
      <c r="BB242" s="220"/>
      <c r="BC242" s="220"/>
      <c r="BD242" s="220"/>
      <c r="BE242" s="220"/>
      <c r="BF242" s="221">
        <f>SUM(E242:BE242)</f>
        <v>0</v>
      </c>
    </row>
    <row r="243" spans="1:58" ht="12.75" customHeight="1" hidden="1">
      <c r="A243" s="337"/>
      <c r="B243" s="244"/>
      <c r="C243" s="241"/>
      <c r="D243" s="220" t="s">
        <v>126</v>
      </c>
      <c r="E243" s="220"/>
      <c r="F243" s="220"/>
      <c r="G243" s="220"/>
      <c r="H243" s="220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  <c r="AJ243" s="220"/>
      <c r="AK243" s="220"/>
      <c r="AL243" s="220"/>
      <c r="AM243" s="220"/>
      <c r="AN243" s="220"/>
      <c r="AO243" s="220"/>
      <c r="AP243" s="220"/>
      <c r="AQ243" s="220"/>
      <c r="AR243" s="220"/>
      <c r="AS243" s="220"/>
      <c r="AT243" s="220"/>
      <c r="AU243" s="220"/>
      <c r="AV243" s="220"/>
      <c r="AW243" s="220"/>
      <c r="AX243" s="220"/>
      <c r="AY243" s="220"/>
      <c r="AZ243" s="220"/>
      <c r="BA243" s="220"/>
      <c r="BB243" s="220"/>
      <c r="BC243" s="220"/>
      <c r="BD243" s="220"/>
      <c r="BE243" s="220"/>
      <c r="BF243" s="224">
        <f>SUM(E243:BE243)</f>
        <v>0</v>
      </c>
    </row>
    <row r="244" spans="1:58" ht="16.5" customHeight="1" hidden="1">
      <c r="A244" s="337"/>
      <c r="B244" s="244" t="s">
        <v>182</v>
      </c>
      <c r="C244" s="241" t="s">
        <v>183</v>
      </c>
      <c r="D244" s="220" t="s">
        <v>125</v>
      </c>
      <c r="E244" s="220"/>
      <c r="F244" s="220"/>
      <c r="G244" s="220"/>
      <c r="H244" s="220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  <c r="AJ244" s="220"/>
      <c r="AK244" s="220"/>
      <c r="AL244" s="220"/>
      <c r="AM244" s="220"/>
      <c r="AN244" s="220"/>
      <c r="AO244" s="220"/>
      <c r="AP244" s="220"/>
      <c r="AQ244" s="220"/>
      <c r="AR244" s="220"/>
      <c r="AS244" s="220"/>
      <c r="AT244" s="220"/>
      <c r="AU244" s="220"/>
      <c r="AV244" s="220"/>
      <c r="AW244" s="220"/>
      <c r="AX244" s="220"/>
      <c r="AY244" s="220"/>
      <c r="AZ244" s="220"/>
      <c r="BA244" s="220"/>
      <c r="BB244" s="220"/>
      <c r="BC244" s="220"/>
      <c r="BD244" s="220"/>
      <c r="BE244" s="220"/>
      <c r="BF244" s="221">
        <f>SUM(E244:BE244)</f>
        <v>0</v>
      </c>
    </row>
    <row r="245" spans="1:58" ht="12.75" customHeight="1" hidden="1">
      <c r="A245" s="337"/>
      <c r="B245" s="244"/>
      <c r="C245" s="241"/>
      <c r="D245" s="220" t="s">
        <v>126</v>
      </c>
      <c r="E245" s="220"/>
      <c r="F245" s="220"/>
      <c r="G245" s="220"/>
      <c r="H245" s="220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  <c r="AJ245" s="220"/>
      <c r="AK245" s="220"/>
      <c r="AL245" s="220"/>
      <c r="AM245" s="220"/>
      <c r="AN245" s="220"/>
      <c r="AO245" s="220"/>
      <c r="AP245" s="220"/>
      <c r="AQ245" s="220"/>
      <c r="AR245" s="220"/>
      <c r="AS245" s="220"/>
      <c r="AT245" s="220"/>
      <c r="AU245" s="220"/>
      <c r="AV245" s="220"/>
      <c r="AW245" s="220"/>
      <c r="AX245" s="220"/>
      <c r="AY245" s="220"/>
      <c r="AZ245" s="220"/>
      <c r="BA245" s="220"/>
      <c r="BB245" s="220"/>
      <c r="BC245" s="220"/>
      <c r="BD245" s="220"/>
      <c r="BE245" s="220"/>
      <c r="BF245" s="224">
        <f>SUM(E245:BE245)</f>
        <v>0</v>
      </c>
    </row>
    <row r="246" spans="1:58" ht="49.5" customHeight="1" hidden="1">
      <c r="A246" s="337"/>
      <c r="B246" s="220" t="s">
        <v>153</v>
      </c>
      <c r="C246" s="241" t="str">
        <f>'[2]УП'!$B$50</f>
        <v>Сварка и резка деталей из различных сталей, цветных металлов и их сплавов, чугунов во всех пространнственных положениях</v>
      </c>
      <c r="D246" s="220" t="s">
        <v>125</v>
      </c>
      <c r="E246" s="220">
        <f>E248+E250+E252</f>
        <v>0</v>
      </c>
      <c r="F246" s="220">
        <f aca="true" t="shared" si="77" ref="F246:BF246">F248+F250+F252</f>
        <v>0</v>
      </c>
      <c r="G246" s="220">
        <f t="shared" si="77"/>
        <v>0</v>
      </c>
      <c r="H246" s="220">
        <f t="shared" si="77"/>
        <v>0</v>
      </c>
      <c r="I246" s="220">
        <f t="shared" si="77"/>
        <v>0</v>
      </c>
      <c r="J246" s="220">
        <f t="shared" si="77"/>
        <v>0</v>
      </c>
      <c r="K246" s="220">
        <f t="shared" si="77"/>
        <v>0</v>
      </c>
      <c r="L246" s="220">
        <f t="shared" si="77"/>
        <v>0</v>
      </c>
      <c r="M246" s="220">
        <f t="shared" si="77"/>
        <v>0</v>
      </c>
      <c r="N246" s="220">
        <f t="shared" si="77"/>
        <v>0</v>
      </c>
      <c r="O246" s="220">
        <f t="shared" si="77"/>
        <v>0</v>
      </c>
      <c r="P246" s="220">
        <f t="shared" si="77"/>
        <v>0</v>
      </c>
      <c r="Q246" s="220">
        <f t="shared" si="77"/>
        <v>0</v>
      </c>
      <c r="R246" s="220">
        <f t="shared" si="77"/>
        <v>0</v>
      </c>
      <c r="S246" s="220">
        <f t="shared" si="77"/>
        <v>0</v>
      </c>
      <c r="T246" s="220">
        <f t="shared" si="77"/>
        <v>0</v>
      </c>
      <c r="U246" s="220">
        <f t="shared" si="77"/>
        <v>0</v>
      </c>
      <c r="V246" s="220">
        <f t="shared" si="77"/>
        <v>0</v>
      </c>
      <c r="W246" s="220">
        <f t="shared" si="77"/>
        <v>0</v>
      </c>
      <c r="X246" s="220">
        <f t="shared" si="77"/>
        <v>0</v>
      </c>
      <c r="Y246" s="220">
        <f t="shared" si="77"/>
        <v>0</v>
      </c>
      <c r="Z246" s="220">
        <f t="shared" si="77"/>
        <v>0</v>
      </c>
      <c r="AA246" s="220">
        <f t="shared" si="77"/>
        <v>0</v>
      </c>
      <c r="AB246" s="220">
        <f t="shared" si="77"/>
        <v>0</v>
      </c>
      <c r="AC246" s="220">
        <f t="shared" si="77"/>
        <v>0</v>
      </c>
      <c r="AD246" s="220">
        <f t="shared" si="77"/>
        <v>0</v>
      </c>
      <c r="AE246" s="220">
        <f t="shared" si="77"/>
        <v>0</v>
      </c>
      <c r="AF246" s="220">
        <f t="shared" si="77"/>
        <v>0</v>
      </c>
      <c r="AG246" s="220">
        <f t="shared" si="77"/>
        <v>0</v>
      </c>
      <c r="AH246" s="220">
        <f t="shared" si="77"/>
        <v>0</v>
      </c>
      <c r="AI246" s="220">
        <f t="shared" si="77"/>
        <v>0</v>
      </c>
      <c r="AJ246" s="220">
        <f t="shared" si="77"/>
        <v>0</v>
      </c>
      <c r="AK246" s="220">
        <f t="shared" si="77"/>
        <v>0</v>
      </c>
      <c r="AL246" s="220">
        <f t="shared" si="77"/>
        <v>0</v>
      </c>
      <c r="AM246" s="220">
        <f t="shared" si="77"/>
        <v>0</v>
      </c>
      <c r="AN246" s="220">
        <f t="shared" si="77"/>
        <v>0</v>
      </c>
      <c r="AO246" s="220">
        <f t="shared" si="77"/>
        <v>0</v>
      </c>
      <c r="AP246" s="220">
        <f t="shared" si="77"/>
        <v>0</v>
      </c>
      <c r="AQ246" s="220">
        <f t="shared" si="77"/>
        <v>0</v>
      </c>
      <c r="AR246" s="220">
        <f t="shared" si="77"/>
        <v>0</v>
      </c>
      <c r="AS246" s="220">
        <f t="shared" si="77"/>
        <v>0</v>
      </c>
      <c r="AT246" s="220">
        <f t="shared" si="77"/>
        <v>0</v>
      </c>
      <c r="AU246" s="220">
        <f t="shared" si="77"/>
        <v>0</v>
      </c>
      <c r="AV246" s="220">
        <f t="shared" si="77"/>
        <v>0</v>
      </c>
      <c r="AW246" s="220">
        <f t="shared" si="77"/>
        <v>0</v>
      </c>
      <c r="AX246" s="220">
        <f t="shared" si="77"/>
        <v>0</v>
      </c>
      <c r="AY246" s="220">
        <f t="shared" si="77"/>
        <v>0</v>
      </c>
      <c r="AZ246" s="220">
        <f t="shared" si="77"/>
        <v>0</v>
      </c>
      <c r="BA246" s="220">
        <f t="shared" si="77"/>
        <v>0</v>
      </c>
      <c r="BB246" s="220">
        <f t="shared" si="77"/>
        <v>0</v>
      </c>
      <c r="BC246" s="220">
        <f t="shared" si="77"/>
        <v>0</v>
      </c>
      <c r="BD246" s="220">
        <f t="shared" si="77"/>
        <v>0</v>
      </c>
      <c r="BE246" s="220">
        <f t="shared" si="77"/>
        <v>0</v>
      </c>
      <c r="BF246" s="220">
        <f t="shared" si="77"/>
        <v>0</v>
      </c>
    </row>
    <row r="247" spans="1:58" ht="12.75" customHeight="1" hidden="1">
      <c r="A247" s="337"/>
      <c r="B247" s="220"/>
      <c r="C247" s="241"/>
      <c r="D247" s="220" t="s">
        <v>126</v>
      </c>
      <c r="E247" s="220">
        <f>E249</f>
        <v>0</v>
      </c>
      <c r="F247" s="220">
        <f aca="true" t="shared" si="78" ref="F247:BF247">F249</f>
        <v>0</v>
      </c>
      <c r="G247" s="220">
        <f t="shared" si="78"/>
        <v>0</v>
      </c>
      <c r="H247" s="220">
        <f t="shared" si="78"/>
        <v>0</v>
      </c>
      <c r="I247" s="220">
        <f t="shared" si="78"/>
        <v>0</v>
      </c>
      <c r="J247" s="220">
        <f t="shared" si="78"/>
        <v>0</v>
      </c>
      <c r="K247" s="220">
        <f t="shared" si="78"/>
        <v>0</v>
      </c>
      <c r="L247" s="220">
        <f t="shared" si="78"/>
        <v>0</v>
      </c>
      <c r="M247" s="220">
        <f t="shared" si="78"/>
        <v>0</v>
      </c>
      <c r="N247" s="220">
        <f t="shared" si="78"/>
        <v>0</v>
      </c>
      <c r="O247" s="220">
        <f t="shared" si="78"/>
        <v>0</v>
      </c>
      <c r="P247" s="220">
        <f t="shared" si="78"/>
        <v>0</v>
      </c>
      <c r="Q247" s="220">
        <f t="shared" si="78"/>
        <v>0</v>
      </c>
      <c r="R247" s="220">
        <f t="shared" si="78"/>
        <v>0</v>
      </c>
      <c r="S247" s="220">
        <f t="shared" si="78"/>
        <v>0</v>
      </c>
      <c r="T247" s="220">
        <f t="shared" si="78"/>
        <v>0</v>
      </c>
      <c r="U247" s="220">
        <f t="shared" si="78"/>
        <v>0</v>
      </c>
      <c r="V247" s="220">
        <f t="shared" si="78"/>
        <v>0</v>
      </c>
      <c r="W247" s="220">
        <f t="shared" si="78"/>
        <v>0</v>
      </c>
      <c r="X247" s="220">
        <f t="shared" si="78"/>
        <v>0</v>
      </c>
      <c r="Y247" s="220">
        <f t="shared" si="78"/>
        <v>0</v>
      </c>
      <c r="Z247" s="220">
        <f t="shared" si="78"/>
        <v>0</v>
      </c>
      <c r="AA247" s="220">
        <f t="shared" si="78"/>
        <v>0</v>
      </c>
      <c r="AB247" s="220">
        <f t="shared" si="78"/>
        <v>0</v>
      </c>
      <c r="AC247" s="220">
        <f t="shared" si="78"/>
        <v>0</v>
      </c>
      <c r="AD247" s="220">
        <f t="shared" si="78"/>
        <v>0</v>
      </c>
      <c r="AE247" s="220">
        <f t="shared" si="78"/>
        <v>0</v>
      </c>
      <c r="AF247" s="220">
        <f t="shared" si="78"/>
        <v>0</v>
      </c>
      <c r="AG247" s="220">
        <f t="shared" si="78"/>
        <v>0</v>
      </c>
      <c r="AH247" s="220">
        <f t="shared" si="78"/>
        <v>0</v>
      </c>
      <c r="AI247" s="220">
        <f t="shared" si="78"/>
        <v>0</v>
      </c>
      <c r="AJ247" s="220">
        <f t="shared" si="78"/>
        <v>0</v>
      </c>
      <c r="AK247" s="220">
        <f t="shared" si="78"/>
        <v>0</v>
      </c>
      <c r="AL247" s="220">
        <f t="shared" si="78"/>
        <v>0</v>
      </c>
      <c r="AM247" s="220">
        <f t="shared" si="78"/>
        <v>0</v>
      </c>
      <c r="AN247" s="220">
        <f t="shared" si="78"/>
        <v>0</v>
      </c>
      <c r="AO247" s="220">
        <f t="shared" si="78"/>
        <v>0</v>
      </c>
      <c r="AP247" s="220">
        <f t="shared" si="78"/>
        <v>0</v>
      </c>
      <c r="AQ247" s="220">
        <f t="shared" si="78"/>
        <v>0</v>
      </c>
      <c r="AR247" s="220">
        <f t="shared" si="78"/>
        <v>0</v>
      </c>
      <c r="AS247" s="220">
        <f t="shared" si="78"/>
        <v>0</v>
      </c>
      <c r="AT247" s="220">
        <f t="shared" si="78"/>
        <v>0</v>
      </c>
      <c r="AU247" s="220">
        <f t="shared" si="78"/>
        <v>0</v>
      </c>
      <c r="AV247" s="220">
        <f t="shared" si="78"/>
        <v>0</v>
      </c>
      <c r="AW247" s="220">
        <f t="shared" si="78"/>
        <v>0</v>
      </c>
      <c r="AX247" s="220">
        <f t="shared" si="78"/>
        <v>0</v>
      </c>
      <c r="AY247" s="220">
        <f t="shared" si="78"/>
        <v>0</v>
      </c>
      <c r="AZ247" s="220">
        <f t="shared" si="78"/>
        <v>0</v>
      </c>
      <c r="BA247" s="220">
        <f t="shared" si="78"/>
        <v>0</v>
      </c>
      <c r="BB247" s="220">
        <f t="shared" si="78"/>
        <v>0</v>
      </c>
      <c r="BC247" s="220">
        <f t="shared" si="78"/>
        <v>0</v>
      </c>
      <c r="BD247" s="220">
        <f t="shared" si="78"/>
        <v>0</v>
      </c>
      <c r="BE247" s="220">
        <f t="shared" si="78"/>
        <v>0</v>
      </c>
      <c r="BF247" s="220">
        <f t="shared" si="78"/>
        <v>0</v>
      </c>
    </row>
    <row r="248" spans="1:58" ht="16.5" customHeight="1" hidden="1">
      <c r="A248" s="337"/>
      <c r="B248" s="244" t="s">
        <v>39</v>
      </c>
      <c r="C248" s="241" t="str">
        <f>'[2]УП'!$B$51</f>
        <v>Оборудование, техника и технологияэлектросварки</v>
      </c>
      <c r="D248" s="220" t="s">
        <v>125</v>
      </c>
      <c r="E248" s="220"/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  <c r="AJ248" s="220"/>
      <c r="AK248" s="220"/>
      <c r="AL248" s="220"/>
      <c r="AM248" s="220"/>
      <c r="AN248" s="220"/>
      <c r="AO248" s="220"/>
      <c r="AP248" s="220"/>
      <c r="AQ248" s="220"/>
      <c r="AR248" s="220"/>
      <c r="AS248" s="220"/>
      <c r="AT248" s="220"/>
      <c r="AU248" s="220"/>
      <c r="AV248" s="220"/>
      <c r="AW248" s="220"/>
      <c r="AX248" s="220"/>
      <c r="AY248" s="220"/>
      <c r="AZ248" s="220"/>
      <c r="BA248" s="220"/>
      <c r="BB248" s="220"/>
      <c r="BC248" s="220"/>
      <c r="BD248" s="220"/>
      <c r="BE248" s="220"/>
      <c r="BF248" s="221">
        <f aca="true" t="shared" si="79" ref="BF248:BF253">SUM(E248:BE248)</f>
        <v>0</v>
      </c>
    </row>
    <row r="249" spans="1:58" ht="12.75" customHeight="1" hidden="1">
      <c r="A249" s="337"/>
      <c r="B249" s="244"/>
      <c r="C249" s="241"/>
      <c r="D249" s="220" t="s">
        <v>126</v>
      </c>
      <c r="E249" s="220"/>
      <c r="F249" s="220"/>
      <c r="G249" s="220"/>
      <c r="H249" s="220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  <c r="AJ249" s="220"/>
      <c r="AK249" s="220"/>
      <c r="AL249" s="220"/>
      <c r="AM249" s="220"/>
      <c r="AN249" s="220"/>
      <c r="AO249" s="220"/>
      <c r="AP249" s="220"/>
      <c r="AQ249" s="220"/>
      <c r="AR249" s="220"/>
      <c r="AS249" s="220"/>
      <c r="AT249" s="220"/>
      <c r="AU249" s="220"/>
      <c r="AV249" s="220"/>
      <c r="AW249" s="220"/>
      <c r="AX249" s="220"/>
      <c r="AY249" s="220"/>
      <c r="AZ249" s="220"/>
      <c r="BA249" s="220"/>
      <c r="BB249" s="220"/>
      <c r="BC249" s="220"/>
      <c r="BD249" s="220"/>
      <c r="BE249" s="220"/>
      <c r="BF249" s="224">
        <f t="shared" si="79"/>
        <v>0</v>
      </c>
    </row>
    <row r="250" spans="1:58" ht="16.5" customHeight="1" hidden="1">
      <c r="A250" s="337"/>
      <c r="B250" s="244" t="s">
        <v>185</v>
      </c>
      <c r="C250" s="241" t="str">
        <f>'[2]УП'!$B$52</f>
        <v>Технология газовой сварки</v>
      </c>
      <c r="D250" s="220" t="s">
        <v>125</v>
      </c>
      <c r="E250" s="220"/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  <c r="AJ250" s="220"/>
      <c r="AK250" s="220"/>
      <c r="AL250" s="220"/>
      <c r="AM250" s="220"/>
      <c r="AN250" s="220"/>
      <c r="AO250" s="220"/>
      <c r="AP250" s="220"/>
      <c r="AQ250" s="220"/>
      <c r="AR250" s="220"/>
      <c r="AS250" s="220"/>
      <c r="AT250" s="220"/>
      <c r="AU250" s="220"/>
      <c r="AV250" s="220"/>
      <c r="AW250" s="220"/>
      <c r="AX250" s="220"/>
      <c r="AY250" s="220"/>
      <c r="AZ250" s="220"/>
      <c r="BA250" s="220"/>
      <c r="BB250" s="220"/>
      <c r="BC250" s="220"/>
      <c r="BD250" s="220"/>
      <c r="BE250" s="220"/>
      <c r="BF250" s="221">
        <f t="shared" si="79"/>
        <v>0</v>
      </c>
    </row>
    <row r="251" spans="1:58" ht="12.75" customHeight="1" hidden="1">
      <c r="A251" s="337"/>
      <c r="B251" s="244"/>
      <c r="C251" s="241"/>
      <c r="D251" s="220" t="s">
        <v>126</v>
      </c>
      <c r="E251" s="220"/>
      <c r="F251" s="220"/>
      <c r="G251" s="220"/>
      <c r="H251" s="220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  <c r="AJ251" s="220"/>
      <c r="AK251" s="220"/>
      <c r="AL251" s="220"/>
      <c r="AM251" s="220"/>
      <c r="AN251" s="220"/>
      <c r="AO251" s="220"/>
      <c r="AP251" s="220"/>
      <c r="AQ251" s="220"/>
      <c r="AR251" s="220"/>
      <c r="AS251" s="220"/>
      <c r="AT251" s="220"/>
      <c r="AU251" s="220"/>
      <c r="AV251" s="220"/>
      <c r="AW251" s="220"/>
      <c r="AX251" s="220"/>
      <c r="AY251" s="220"/>
      <c r="AZ251" s="220"/>
      <c r="BA251" s="220"/>
      <c r="BB251" s="220"/>
      <c r="BC251" s="220"/>
      <c r="BD251" s="220"/>
      <c r="BE251" s="220"/>
      <c r="BF251" s="224">
        <f t="shared" si="79"/>
        <v>0</v>
      </c>
    </row>
    <row r="252" spans="1:58" ht="16.5" customHeight="1" hidden="1">
      <c r="A252" s="337"/>
      <c r="B252" s="244" t="s">
        <v>254</v>
      </c>
      <c r="C252" s="241" t="str">
        <f>'[2]УП'!$B$55</f>
        <v>Технология производства сварных конструкций</v>
      </c>
      <c r="D252" s="220" t="s">
        <v>125</v>
      </c>
      <c r="E252" s="220"/>
      <c r="F252" s="220"/>
      <c r="G252" s="220"/>
      <c r="H252" s="220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  <c r="AJ252" s="220"/>
      <c r="AK252" s="220"/>
      <c r="AL252" s="220"/>
      <c r="AM252" s="220"/>
      <c r="AN252" s="220"/>
      <c r="AO252" s="220"/>
      <c r="AP252" s="220"/>
      <c r="AQ252" s="220"/>
      <c r="AR252" s="220"/>
      <c r="AS252" s="220"/>
      <c r="AT252" s="220"/>
      <c r="AU252" s="220"/>
      <c r="AV252" s="220"/>
      <c r="AW252" s="220"/>
      <c r="AX252" s="220"/>
      <c r="AY252" s="220"/>
      <c r="AZ252" s="220"/>
      <c r="BA252" s="220"/>
      <c r="BB252" s="220"/>
      <c r="BC252" s="220"/>
      <c r="BD252" s="220"/>
      <c r="BE252" s="220"/>
      <c r="BF252" s="221">
        <f t="shared" si="79"/>
        <v>0</v>
      </c>
    </row>
    <row r="253" spans="1:58" ht="12.75" customHeight="1" hidden="1">
      <c r="A253" s="337"/>
      <c r="B253" s="244"/>
      <c r="C253" s="241"/>
      <c r="D253" s="220" t="s">
        <v>126</v>
      </c>
      <c r="E253" s="220"/>
      <c r="F253" s="220"/>
      <c r="G253" s="220"/>
      <c r="H253" s="220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20"/>
      <c r="AU253" s="220"/>
      <c r="AV253" s="220"/>
      <c r="AW253" s="220"/>
      <c r="AX253" s="220"/>
      <c r="AY253" s="220"/>
      <c r="AZ253" s="220"/>
      <c r="BA253" s="220"/>
      <c r="BB253" s="220"/>
      <c r="BC253" s="220"/>
      <c r="BD253" s="220"/>
      <c r="BE253" s="220"/>
      <c r="BF253" s="224">
        <f t="shared" si="79"/>
        <v>0</v>
      </c>
    </row>
    <row r="254" spans="1:58" ht="49.5" customHeight="1">
      <c r="A254" s="337"/>
      <c r="B254" s="220" t="s">
        <v>154</v>
      </c>
      <c r="C254" s="241" t="str">
        <f>'[2]УП'!$B$58</f>
        <v>Наплавка дефектов деталей и узлов машин, механизмов крнструкций и отливок под механическую обработку и пробное  давление</v>
      </c>
      <c r="D254" s="220" t="s">
        <v>125</v>
      </c>
      <c r="E254" s="220">
        <f>E256</f>
        <v>34</v>
      </c>
      <c r="F254" s="220">
        <f aca="true" t="shared" si="80" ref="F254:BF255">F256</f>
        <v>35</v>
      </c>
      <c r="G254" s="220">
        <f t="shared" si="80"/>
        <v>0</v>
      </c>
      <c r="H254" s="220">
        <f t="shared" si="80"/>
        <v>0</v>
      </c>
      <c r="I254" s="220">
        <f t="shared" si="80"/>
        <v>0</v>
      </c>
      <c r="J254" s="220">
        <f t="shared" si="80"/>
        <v>0</v>
      </c>
      <c r="K254" s="220">
        <f t="shared" si="80"/>
        <v>0</v>
      </c>
      <c r="L254" s="220">
        <f t="shared" si="80"/>
        <v>0</v>
      </c>
      <c r="M254" s="220">
        <f t="shared" si="80"/>
        <v>0</v>
      </c>
      <c r="N254" s="220">
        <f t="shared" si="80"/>
        <v>0</v>
      </c>
      <c r="O254" s="220">
        <f t="shared" si="80"/>
        <v>0</v>
      </c>
      <c r="P254" s="220">
        <f t="shared" si="80"/>
        <v>0</v>
      </c>
      <c r="Q254" s="220">
        <f t="shared" si="80"/>
        <v>0</v>
      </c>
      <c r="R254" s="220">
        <f t="shared" si="80"/>
        <v>0</v>
      </c>
      <c r="S254" s="220">
        <f t="shared" si="80"/>
        <v>0</v>
      </c>
      <c r="T254" s="220">
        <f t="shared" si="80"/>
        <v>0</v>
      </c>
      <c r="U254" s="220">
        <f t="shared" si="80"/>
        <v>0</v>
      </c>
      <c r="V254" s="220">
        <f t="shared" si="80"/>
        <v>0</v>
      </c>
      <c r="W254" s="220">
        <f t="shared" si="80"/>
        <v>0</v>
      </c>
      <c r="X254" s="220">
        <f t="shared" si="80"/>
        <v>0</v>
      </c>
      <c r="Y254" s="220">
        <f t="shared" si="80"/>
        <v>0</v>
      </c>
      <c r="Z254" s="220">
        <f t="shared" si="80"/>
        <v>0</v>
      </c>
      <c r="AA254" s="220">
        <f t="shared" si="80"/>
        <v>0</v>
      </c>
      <c r="AB254" s="220">
        <f t="shared" si="80"/>
        <v>0</v>
      </c>
      <c r="AC254" s="220">
        <f t="shared" si="80"/>
        <v>0</v>
      </c>
      <c r="AD254" s="220">
        <f t="shared" si="80"/>
        <v>0</v>
      </c>
      <c r="AE254" s="220">
        <f t="shared" si="80"/>
        <v>0</v>
      </c>
      <c r="AF254" s="220">
        <f t="shared" si="80"/>
        <v>0</v>
      </c>
      <c r="AG254" s="220">
        <f t="shared" si="80"/>
        <v>0</v>
      </c>
      <c r="AH254" s="220">
        <f t="shared" si="80"/>
        <v>0</v>
      </c>
      <c r="AI254" s="220">
        <f t="shared" si="80"/>
        <v>0</v>
      </c>
      <c r="AJ254" s="220">
        <f t="shared" si="80"/>
        <v>0</v>
      </c>
      <c r="AK254" s="220">
        <f t="shared" si="80"/>
        <v>0</v>
      </c>
      <c r="AL254" s="220">
        <f t="shared" si="80"/>
        <v>0</v>
      </c>
      <c r="AM254" s="220">
        <f t="shared" si="80"/>
        <v>0</v>
      </c>
      <c r="AN254" s="220">
        <f t="shared" si="80"/>
        <v>0</v>
      </c>
      <c r="AO254" s="220">
        <f t="shared" si="80"/>
        <v>0</v>
      </c>
      <c r="AP254" s="220">
        <f t="shared" si="80"/>
        <v>0</v>
      </c>
      <c r="AQ254" s="220">
        <f t="shared" si="80"/>
        <v>0</v>
      </c>
      <c r="AR254" s="220">
        <f t="shared" si="80"/>
        <v>0</v>
      </c>
      <c r="AS254" s="220">
        <f t="shared" si="80"/>
        <v>0</v>
      </c>
      <c r="AT254" s="220">
        <f t="shared" si="80"/>
        <v>0</v>
      </c>
      <c r="AU254" s="220">
        <f t="shared" si="80"/>
        <v>0</v>
      </c>
      <c r="AV254" s="220">
        <f t="shared" si="80"/>
        <v>0</v>
      </c>
      <c r="AW254" s="220">
        <f t="shared" si="80"/>
        <v>0</v>
      </c>
      <c r="AX254" s="220">
        <f t="shared" si="80"/>
        <v>0</v>
      </c>
      <c r="AY254" s="220">
        <f t="shared" si="80"/>
        <v>0</v>
      </c>
      <c r="AZ254" s="220">
        <f t="shared" si="80"/>
        <v>0</v>
      </c>
      <c r="BA254" s="220">
        <f t="shared" si="80"/>
        <v>0</v>
      </c>
      <c r="BB254" s="220">
        <f t="shared" si="80"/>
        <v>0</v>
      </c>
      <c r="BC254" s="220">
        <f t="shared" si="80"/>
        <v>0</v>
      </c>
      <c r="BD254" s="220">
        <f t="shared" si="80"/>
        <v>0</v>
      </c>
      <c r="BE254" s="220">
        <f t="shared" si="80"/>
        <v>0</v>
      </c>
      <c r="BF254" s="220">
        <f t="shared" si="80"/>
        <v>69</v>
      </c>
    </row>
    <row r="255" spans="1:58" ht="12.75">
      <c r="A255" s="337"/>
      <c r="B255" s="220"/>
      <c r="C255" s="241"/>
      <c r="D255" s="220" t="s">
        <v>126</v>
      </c>
      <c r="E255" s="220">
        <f>E257</f>
        <v>17</v>
      </c>
      <c r="F255" s="220">
        <f t="shared" si="80"/>
        <v>17</v>
      </c>
      <c r="G255" s="220">
        <f t="shared" si="80"/>
        <v>0</v>
      </c>
      <c r="H255" s="220">
        <f t="shared" si="80"/>
        <v>0</v>
      </c>
      <c r="I255" s="220">
        <f t="shared" si="80"/>
        <v>0</v>
      </c>
      <c r="J255" s="220">
        <f t="shared" si="80"/>
        <v>0</v>
      </c>
      <c r="K255" s="220">
        <f t="shared" si="80"/>
        <v>0</v>
      </c>
      <c r="L255" s="220">
        <f t="shared" si="80"/>
        <v>0</v>
      </c>
      <c r="M255" s="220">
        <f t="shared" si="80"/>
        <v>0</v>
      </c>
      <c r="N255" s="220">
        <f t="shared" si="80"/>
        <v>0</v>
      </c>
      <c r="O255" s="220">
        <f t="shared" si="80"/>
        <v>0</v>
      </c>
      <c r="P255" s="220">
        <f t="shared" si="80"/>
        <v>0</v>
      </c>
      <c r="Q255" s="220">
        <f t="shared" si="80"/>
        <v>0</v>
      </c>
      <c r="R255" s="220">
        <f t="shared" si="80"/>
        <v>0</v>
      </c>
      <c r="S255" s="220">
        <f t="shared" si="80"/>
        <v>0</v>
      </c>
      <c r="T255" s="220">
        <f t="shared" si="80"/>
        <v>0</v>
      </c>
      <c r="U255" s="220">
        <f t="shared" si="80"/>
        <v>0</v>
      </c>
      <c r="V255" s="220">
        <f t="shared" si="80"/>
        <v>0</v>
      </c>
      <c r="W255" s="220">
        <f t="shared" si="80"/>
        <v>0</v>
      </c>
      <c r="X255" s="220">
        <f t="shared" si="80"/>
        <v>0</v>
      </c>
      <c r="Y255" s="220">
        <f t="shared" si="80"/>
        <v>0</v>
      </c>
      <c r="Z255" s="220">
        <f t="shared" si="80"/>
        <v>0</v>
      </c>
      <c r="AA255" s="220">
        <f t="shared" si="80"/>
        <v>0</v>
      </c>
      <c r="AB255" s="220">
        <f t="shared" si="80"/>
        <v>0</v>
      </c>
      <c r="AC255" s="220">
        <f t="shared" si="80"/>
        <v>0</v>
      </c>
      <c r="AD255" s="220">
        <f t="shared" si="80"/>
        <v>0</v>
      </c>
      <c r="AE255" s="220">
        <f t="shared" si="80"/>
        <v>0</v>
      </c>
      <c r="AF255" s="220">
        <f t="shared" si="80"/>
        <v>0</v>
      </c>
      <c r="AG255" s="220">
        <f t="shared" si="80"/>
        <v>0</v>
      </c>
      <c r="AH255" s="220">
        <f t="shared" si="80"/>
        <v>0</v>
      </c>
      <c r="AI255" s="220">
        <f t="shared" si="80"/>
        <v>0</v>
      </c>
      <c r="AJ255" s="220">
        <f t="shared" si="80"/>
        <v>0</v>
      </c>
      <c r="AK255" s="220">
        <f t="shared" si="80"/>
        <v>0</v>
      </c>
      <c r="AL255" s="220">
        <f t="shared" si="80"/>
        <v>0</v>
      </c>
      <c r="AM255" s="220">
        <f t="shared" si="80"/>
        <v>0</v>
      </c>
      <c r="AN255" s="220">
        <f t="shared" si="80"/>
        <v>0</v>
      </c>
      <c r="AO255" s="220">
        <f t="shared" si="80"/>
        <v>0</v>
      </c>
      <c r="AP255" s="220">
        <f t="shared" si="80"/>
        <v>0</v>
      </c>
      <c r="AQ255" s="220">
        <f t="shared" si="80"/>
        <v>0</v>
      </c>
      <c r="AR255" s="220">
        <f t="shared" si="80"/>
        <v>0</v>
      </c>
      <c r="AS255" s="220">
        <f t="shared" si="80"/>
        <v>0</v>
      </c>
      <c r="AT255" s="220">
        <f t="shared" si="80"/>
        <v>0</v>
      </c>
      <c r="AU255" s="220">
        <f t="shared" si="80"/>
        <v>0</v>
      </c>
      <c r="AV255" s="220">
        <f t="shared" si="80"/>
        <v>0</v>
      </c>
      <c r="AW255" s="220">
        <f t="shared" si="80"/>
        <v>0</v>
      </c>
      <c r="AX255" s="220">
        <f t="shared" si="80"/>
        <v>0</v>
      </c>
      <c r="AY255" s="220">
        <f t="shared" si="80"/>
        <v>0</v>
      </c>
      <c r="AZ255" s="220">
        <f t="shared" si="80"/>
        <v>0</v>
      </c>
      <c r="BA255" s="220">
        <f t="shared" si="80"/>
        <v>0</v>
      </c>
      <c r="BB255" s="220">
        <f t="shared" si="80"/>
        <v>0</v>
      </c>
      <c r="BC255" s="220">
        <f t="shared" si="80"/>
        <v>0</v>
      </c>
      <c r="BD255" s="220">
        <f t="shared" si="80"/>
        <v>0</v>
      </c>
      <c r="BE255" s="220">
        <f t="shared" si="80"/>
        <v>0</v>
      </c>
      <c r="BF255" s="220">
        <f t="shared" si="80"/>
        <v>34</v>
      </c>
    </row>
    <row r="256" spans="1:58" ht="16.5" customHeight="1">
      <c r="A256" s="337"/>
      <c r="B256" s="244" t="s">
        <v>191</v>
      </c>
      <c r="C256" s="241" t="str">
        <f>'[2]УП'!$B$59</f>
        <v>Технология газовой наплавки</v>
      </c>
      <c r="D256" s="220" t="s">
        <v>125</v>
      </c>
      <c r="E256" s="220">
        <v>34</v>
      </c>
      <c r="F256" s="220">
        <v>35</v>
      </c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6">
        <v>0</v>
      </c>
      <c r="X256" s="226">
        <v>0</v>
      </c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  <c r="AJ256" s="220"/>
      <c r="AK256" s="220"/>
      <c r="AL256" s="220"/>
      <c r="AM256" s="220"/>
      <c r="AN256" s="220"/>
      <c r="AO256" s="220"/>
      <c r="AP256" s="220"/>
      <c r="AQ256" s="220"/>
      <c r="AR256" s="220"/>
      <c r="AS256" s="220"/>
      <c r="AT256" s="220"/>
      <c r="AU256" s="220"/>
      <c r="AV256" s="220"/>
      <c r="AW256" s="220"/>
      <c r="AX256" s="220"/>
      <c r="AY256" s="220"/>
      <c r="AZ256" s="220"/>
      <c r="BA256" s="220"/>
      <c r="BB256" s="220"/>
      <c r="BC256" s="220"/>
      <c r="BD256" s="220"/>
      <c r="BE256" s="220"/>
      <c r="BF256" s="221">
        <f>SUM(E256:BE256)</f>
        <v>69</v>
      </c>
    </row>
    <row r="257" spans="1:58" ht="12.75">
      <c r="A257" s="337"/>
      <c r="B257" s="244"/>
      <c r="C257" s="241"/>
      <c r="D257" s="220" t="s">
        <v>126</v>
      </c>
      <c r="E257" s="220">
        <v>17</v>
      </c>
      <c r="F257" s="220">
        <v>17</v>
      </c>
      <c r="G257" s="220"/>
      <c r="H257" s="22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77"/>
      <c r="W257" s="226">
        <v>0</v>
      </c>
      <c r="X257" s="226">
        <v>0</v>
      </c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0"/>
      <c r="AW257" s="220"/>
      <c r="AX257" s="220"/>
      <c r="AY257" s="220"/>
      <c r="AZ257" s="220"/>
      <c r="BA257" s="220"/>
      <c r="BB257" s="220"/>
      <c r="BC257" s="220"/>
      <c r="BD257" s="220"/>
      <c r="BE257" s="220"/>
      <c r="BF257" s="224">
        <f>SUM(E257:BE257)</f>
        <v>34</v>
      </c>
    </row>
    <row r="258" spans="1:58" ht="12.75">
      <c r="A258" s="337"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  <v>36</v>
      </c>
      <c r="H258" s="220">
        <v>36</v>
      </c>
      <c r="I258" s="220">
        <v>36</v>
      </c>
      <c r="J258" s="220">
        <v>36</v>
      </c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77"/>
      <c r="W258" s="226">
        <v>0</v>
      </c>
      <c r="X258" s="226">
        <v>0</v>
      </c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  <c r="AJ258" s="220"/>
      <c r="AK258" s="220"/>
      <c r="AL258" s="220"/>
      <c r="AM258" s="220"/>
      <c r="AN258" s="220"/>
      <c r="AO258" s="220"/>
      <c r="AP258" s="220"/>
      <c r="AQ258" s="220"/>
      <c r="AR258" s="220"/>
      <c r="AS258" s="220"/>
      <c r="AT258" s="220"/>
      <c r="AU258" s="220"/>
      <c r="AV258" s="220"/>
      <c r="AW258" s="220"/>
      <c r="AX258" s="220"/>
      <c r="AY258" s="220"/>
      <c r="AZ258" s="220"/>
      <c r="BA258" s="220"/>
      <c r="BB258" s="220"/>
      <c r="BC258" s="220"/>
      <c r="BD258" s="220"/>
      <c r="BE258" s="220"/>
      <c r="BF258" s="224"/>
    </row>
    <row r="259" spans="1:58" ht="12.75">
      <c r="A259" s="337"/>
      <c r="B259" s="244"/>
      <c r="C259" s="241"/>
      <c r="D259" s="220" t="s">
        <v>126</v>
      </c>
      <c r="E259" s="220"/>
      <c r="F259" s="220"/>
      <c r="G259" s="220"/>
      <c r="H259" s="220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77"/>
      <c r="W259" s="226"/>
      <c r="X259" s="226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  <c r="AJ259" s="220"/>
      <c r="AK259" s="220"/>
      <c r="AL259" s="220"/>
      <c r="AM259" s="220"/>
      <c r="AN259" s="220"/>
      <c r="AO259" s="220"/>
      <c r="AP259" s="220"/>
      <c r="AQ259" s="220"/>
      <c r="AR259" s="220"/>
      <c r="AS259" s="220"/>
      <c r="AT259" s="220"/>
      <c r="AU259" s="220"/>
      <c r="AV259" s="220"/>
      <c r="AW259" s="220"/>
      <c r="AX259" s="220"/>
      <c r="AY259" s="220"/>
      <c r="AZ259" s="220"/>
      <c r="BA259" s="220"/>
      <c r="BB259" s="220"/>
      <c r="BC259" s="220"/>
      <c r="BD259" s="220"/>
      <c r="BE259" s="220"/>
      <c r="BF259" s="224"/>
    </row>
    <row r="260" spans="1:58" ht="12.75">
      <c r="A260" s="337"/>
      <c r="B260" s="244" t="s">
        <v>166</v>
      </c>
      <c r="C260" s="241" t="s">
        <v>257</v>
      </c>
      <c r="D260" s="220" t="s">
        <v>125</v>
      </c>
      <c r="E260" s="220"/>
      <c r="F260" s="220"/>
      <c r="G260" s="220"/>
      <c r="H260" s="220"/>
      <c r="I260" s="220"/>
      <c r="J260" s="220"/>
      <c r="K260" s="220">
        <v>36</v>
      </c>
      <c r="L260" s="220">
        <v>36</v>
      </c>
      <c r="M260" s="220">
        <v>36</v>
      </c>
      <c r="N260" s="220">
        <v>36</v>
      </c>
      <c r="O260" s="220">
        <v>36</v>
      </c>
      <c r="P260" s="220">
        <v>36</v>
      </c>
      <c r="Q260" s="220"/>
      <c r="R260" s="220"/>
      <c r="S260" s="220"/>
      <c r="T260" s="220"/>
      <c r="U260" s="220"/>
      <c r="V260" s="277"/>
      <c r="W260" s="226">
        <v>0</v>
      </c>
      <c r="X260" s="226">
        <v>0</v>
      </c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  <c r="AJ260" s="220"/>
      <c r="AK260" s="220"/>
      <c r="AL260" s="220"/>
      <c r="AM260" s="220"/>
      <c r="AN260" s="220"/>
      <c r="AO260" s="220"/>
      <c r="AP260" s="220"/>
      <c r="AQ260" s="220"/>
      <c r="AR260" s="220"/>
      <c r="AS260" s="220"/>
      <c r="AT260" s="220"/>
      <c r="AU260" s="220"/>
      <c r="AV260" s="220"/>
      <c r="AW260" s="220"/>
      <c r="AX260" s="220"/>
      <c r="AY260" s="220"/>
      <c r="AZ260" s="220"/>
      <c r="BA260" s="220"/>
      <c r="BB260" s="220"/>
      <c r="BC260" s="220"/>
      <c r="BD260" s="220"/>
      <c r="BE260" s="220"/>
      <c r="BF260" s="224"/>
    </row>
    <row r="261" spans="1:58" ht="12.75">
      <c r="A261" s="337"/>
      <c r="B261" s="244"/>
      <c r="C261" s="241"/>
      <c r="D261" s="220" t="s">
        <v>126</v>
      </c>
      <c r="E261" s="220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77"/>
      <c r="W261" s="226"/>
      <c r="X261" s="226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  <c r="AJ261" s="220"/>
      <c r="AK261" s="220"/>
      <c r="AL261" s="220"/>
      <c r="AM261" s="220"/>
      <c r="AN261" s="220"/>
      <c r="AO261" s="220"/>
      <c r="AP261" s="220"/>
      <c r="AQ261" s="220"/>
      <c r="AR261" s="220"/>
      <c r="AS261" s="220"/>
      <c r="AT261" s="220"/>
      <c r="AU261" s="220"/>
      <c r="AV261" s="220"/>
      <c r="AW261" s="220"/>
      <c r="AX261" s="220"/>
      <c r="AY261" s="220"/>
      <c r="AZ261" s="220"/>
      <c r="BA261" s="220"/>
      <c r="BB261" s="220"/>
      <c r="BC261" s="220"/>
      <c r="BD261" s="220"/>
      <c r="BE261" s="220"/>
      <c r="BF261" s="224"/>
    </row>
    <row r="262" spans="1:58" ht="49.5" customHeight="1">
      <c r="A262" s="337"/>
      <c r="B262" s="220" t="s">
        <v>156</v>
      </c>
      <c r="C262" s="241" t="str">
        <f>'[2]УП'!$B$62</f>
        <v>Дефектация сварных швов и контроль качества сварных соединений</v>
      </c>
      <c r="D262" s="220" t="s">
        <v>125</v>
      </c>
      <c r="E262" s="220">
        <f>E264</f>
        <v>0</v>
      </c>
      <c r="F262" s="220">
        <f aca="true" t="shared" si="81" ref="F262:BF263">F264</f>
        <v>0</v>
      </c>
      <c r="G262" s="220">
        <f t="shared" si="81"/>
        <v>0</v>
      </c>
      <c r="H262" s="220">
        <f t="shared" si="81"/>
        <v>0</v>
      </c>
      <c r="I262" s="220">
        <f t="shared" si="81"/>
        <v>0</v>
      </c>
      <c r="J262" s="220">
        <f t="shared" si="81"/>
        <v>0</v>
      </c>
      <c r="K262" s="220">
        <f t="shared" si="81"/>
        <v>0</v>
      </c>
      <c r="L262" s="220">
        <f t="shared" si="81"/>
        <v>0</v>
      </c>
      <c r="M262" s="220">
        <f t="shared" si="81"/>
        <v>0</v>
      </c>
      <c r="N262" s="220">
        <f t="shared" si="81"/>
        <v>0</v>
      </c>
      <c r="O262" s="220">
        <f t="shared" si="81"/>
        <v>0</v>
      </c>
      <c r="P262" s="220">
        <f t="shared" si="81"/>
        <v>0</v>
      </c>
      <c r="Q262" s="220">
        <f t="shared" si="81"/>
        <v>33</v>
      </c>
      <c r="R262" s="220">
        <f t="shared" si="81"/>
        <v>0</v>
      </c>
      <c r="S262" s="220">
        <f t="shared" si="81"/>
        <v>0</v>
      </c>
      <c r="T262" s="220">
        <f t="shared" si="81"/>
        <v>0</v>
      </c>
      <c r="U262" s="220">
        <f t="shared" si="81"/>
        <v>0</v>
      </c>
      <c r="V262" s="277">
        <f>V264</f>
        <v>0</v>
      </c>
      <c r="W262" s="220">
        <f t="shared" si="81"/>
        <v>0</v>
      </c>
      <c r="X262" s="220">
        <f t="shared" si="81"/>
        <v>0</v>
      </c>
      <c r="Y262" s="220">
        <f t="shared" si="81"/>
        <v>0</v>
      </c>
      <c r="Z262" s="220">
        <f t="shared" si="81"/>
        <v>0</v>
      </c>
      <c r="AA262" s="220">
        <f t="shared" si="81"/>
        <v>0</v>
      </c>
      <c r="AB262" s="220">
        <f t="shared" si="81"/>
        <v>0</v>
      </c>
      <c r="AC262" s="220">
        <f t="shared" si="81"/>
        <v>0</v>
      </c>
      <c r="AD262" s="220">
        <f t="shared" si="81"/>
        <v>0</v>
      </c>
      <c r="AE262" s="220">
        <f t="shared" si="81"/>
        <v>0</v>
      </c>
      <c r="AF262" s="220">
        <f t="shared" si="81"/>
        <v>0</v>
      </c>
      <c r="AG262" s="220">
        <f t="shared" si="81"/>
        <v>0</v>
      </c>
      <c r="AH262" s="220">
        <f t="shared" si="81"/>
        <v>0</v>
      </c>
      <c r="AI262" s="220">
        <f t="shared" si="81"/>
        <v>0</v>
      </c>
      <c r="AJ262" s="220">
        <f t="shared" si="81"/>
        <v>0</v>
      </c>
      <c r="AK262" s="220">
        <f t="shared" si="81"/>
        <v>0</v>
      </c>
      <c r="AL262" s="220">
        <f t="shared" si="81"/>
        <v>0</v>
      </c>
      <c r="AM262" s="220">
        <f t="shared" si="81"/>
        <v>0</v>
      </c>
      <c r="AN262" s="220">
        <f t="shared" si="81"/>
        <v>0</v>
      </c>
      <c r="AO262" s="220">
        <f t="shared" si="81"/>
        <v>0</v>
      </c>
      <c r="AP262" s="220">
        <f t="shared" si="81"/>
        <v>0</v>
      </c>
      <c r="AQ262" s="220">
        <f t="shared" si="81"/>
        <v>0</v>
      </c>
      <c r="AR262" s="220">
        <f t="shared" si="81"/>
        <v>0</v>
      </c>
      <c r="AS262" s="220">
        <f t="shared" si="81"/>
        <v>0</v>
      </c>
      <c r="AT262" s="220">
        <f t="shared" si="81"/>
        <v>0</v>
      </c>
      <c r="AU262" s="220">
        <f t="shared" si="81"/>
        <v>0</v>
      </c>
      <c r="AV262" s="220">
        <f t="shared" si="81"/>
        <v>0</v>
      </c>
      <c r="AW262" s="220">
        <f t="shared" si="81"/>
        <v>0</v>
      </c>
      <c r="AX262" s="220">
        <f t="shared" si="81"/>
        <v>0</v>
      </c>
      <c r="AY262" s="220">
        <f t="shared" si="81"/>
        <v>0</v>
      </c>
      <c r="AZ262" s="220">
        <f t="shared" si="81"/>
        <v>0</v>
      </c>
      <c r="BA262" s="220">
        <f t="shared" si="81"/>
        <v>0</v>
      </c>
      <c r="BB262" s="220">
        <f t="shared" si="81"/>
        <v>0</v>
      </c>
      <c r="BC262" s="220">
        <f t="shared" si="81"/>
        <v>0</v>
      </c>
      <c r="BD262" s="220">
        <f t="shared" si="81"/>
        <v>0</v>
      </c>
      <c r="BE262" s="220">
        <f t="shared" si="81"/>
        <v>0</v>
      </c>
      <c r="BF262" s="220">
        <f t="shared" si="81"/>
        <v>33</v>
      </c>
    </row>
    <row r="263" spans="1:58" ht="12.75">
      <c r="A263" s="337"/>
      <c r="B263" s="220"/>
      <c r="C263" s="241"/>
      <c r="D263" s="220" t="s">
        <v>126</v>
      </c>
      <c r="E263" s="220">
        <f>E265</f>
        <v>0</v>
      </c>
      <c r="F263" s="220">
        <f t="shared" si="81"/>
        <v>0</v>
      </c>
      <c r="G263" s="220">
        <f t="shared" si="81"/>
        <v>0</v>
      </c>
      <c r="H263" s="220">
        <f t="shared" si="81"/>
        <v>0</v>
      </c>
      <c r="I263" s="220">
        <f t="shared" si="81"/>
        <v>0</v>
      </c>
      <c r="J263" s="220">
        <f t="shared" si="81"/>
        <v>0</v>
      </c>
      <c r="K263" s="220">
        <f t="shared" si="81"/>
        <v>0</v>
      </c>
      <c r="L263" s="220">
        <f t="shared" si="81"/>
        <v>0</v>
      </c>
      <c r="M263" s="220">
        <f t="shared" si="81"/>
        <v>0</v>
      </c>
      <c r="N263" s="220">
        <f t="shared" si="81"/>
        <v>0</v>
      </c>
      <c r="O263" s="220">
        <f t="shared" si="81"/>
        <v>0</v>
      </c>
      <c r="P263" s="220">
        <f t="shared" si="81"/>
        <v>0</v>
      </c>
      <c r="Q263" s="220">
        <f t="shared" si="81"/>
        <v>16</v>
      </c>
      <c r="R263" s="220">
        <f t="shared" si="81"/>
        <v>0</v>
      </c>
      <c r="S263" s="220">
        <f t="shared" si="81"/>
        <v>0</v>
      </c>
      <c r="T263" s="220">
        <f t="shared" si="81"/>
        <v>0</v>
      </c>
      <c r="U263" s="220">
        <f t="shared" si="81"/>
        <v>0</v>
      </c>
      <c r="V263" s="277">
        <f>V265</f>
        <v>0</v>
      </c>
      <c r="W263" s="220">
        <f t="shared" si="81"/>
        <v>0</v>
      </c>
      <c r="X263" s="220">
        <f t="shared" si="81"/>
        <v>0</v>
      </c>
      <c r="Y263" s="220">
        <f t="shared" si="81"/>
        <v>0</v>
      </c>
      <c r="Z263" s="220">
        <f t="shared" si="81"/>
        <v>0</v>
      </c>
      <c r="AA263" s="220">
        <f t="shared" si="81"/>
        <v>0</v>
      </c>
      <c r="AB263" s="220">
        <f t="shared" si="81"/>
        <v>0</v>
      </c>
      <c r="AC263" s="220">
        <f t="shared" si="81"/>
        <v>0</v>
      </c>
      <c r="AD263" s="220">
        <f t="shared" si="81"/>
        <v>0</v>
      </c>
      <c r="AE263" s="220">
        <f t="shared" si="81"/>
        <v>0</v>
      </c>
      <c r="AF263" s="220">
        <f t="shared" si="81"/>
        <v>0</v>
      </c>
      <c r="AG263" s="220">
        <f t="shared" si="81"/>
        <v>0</v>
      </c>
      <c r="AH263" s="220">
        <f t="shared" si="81"/>
        <v>0</v>
      </c>
      <c r="AI263" s="220">
        <f t="shared" si="81"/>
        <v>0</v>
      </c>
      <c r="AJ263" s="220">
        <f t="shared" si="81"/>
        <v>0</v>
      </c>
      <c r="AK263" s="220">
        <f t="shared" si="81"/>
        <v>0</v>
      </c>
      <c r="AL263" s="220">
        <f t="shared" si="81"/>
        <v>0</v>
      </c>
      <c r="AM263" s="220">
        <f t="shared" si="81"/>
        <v>0</v>
      </c>
      <c r="AN263" s="220">
        <f t="shared" si="81"/>
        <v>0</v>
      </c>
      <c r="AO263" s="220">
        <f t="shared" si="81"/>
        <v>0</v>
      </c>
      <c r="AP263" s="220">
        <f t="shared" si="81"/>
        <v>0</v>
      </c>
      <c r="AQ263" s="220">
        <f t="shared" si="81"/>
        <v>0</v>
      </c>
      <c r="AR263" s="220">
        <f t="shared" si="81"/>
        <v>0</v>
      </c>
      <c r="AS263" s="220">
        <f t="shared" si="81"/>
        <v>0</v>
      </c>
      <c r="AT263" s="220">
        <f t="shared" si="81"/>
        <v>0</v>
      </c>
      <c r="AU263" s="220">
        <f t="shared" si="81"/>
        <v>0</v>
      </c>
      <c r="AV263" s="220">
        <f t="shared" si="81"/>
        <v>0</v>
      </c>
      <c r="AW263" s="220">
        <f t="shared" si="81"/>
        <v>0</v>
      </c>
      <c r="AX263" s="220">
        <f t="shared" si="81"/>
        <v>0</v>
      </c>
      <c r="AY263" s="220">
        <f t="shared" si="81"/>
        <v>0</v>
      </c>
      <c r="AZ263" s="220">
        <f t="shared" si="81"/>
        <v>0</v>
      </c>
      <c r="BA263" s="220">
        <f t="shared" si="81"/>
        <v>0</v>
      </c>
      <c r="BB263" s="220">
        <f t="shared" si="81"/>
        <v>0</v>
      </c>
      <c r="BC263" s="220">
        <f t="shared" si="81"/>
        <v>0</v>
      </c>
      <c r="BD263" s="220">
        <f t="shared" si="81"/>
        <v>0</v>
      </c>
      <c r="BE263" s="220">
        <f t="shared" si="81"/>
        <v>0</v>
      </c>
      <c r="BF263" s="220">
        <f t="shared" si="81"/>
        <v>16</v>
      </c>
    </row>
    <row r="264" spans="1:58" ht="16.5" customHeight="1">
      <c r="A264" s="337"/>
      <c r="B264" s="244" t="s">
        <v>157</v>
      </c>
      <c r="C264" s="241" t="str">
        <f>'[2]УП'!$B$63</f>
        <v>Дефекты и способы испытания сварных швов</v>
      </c>
      <c r="D264" s="220" t="s">
        <v>125</v>
      </c>
      <c r="E264" s="220"/>
      <c r="F264" s="220"/>
      <c r="G264" s="220"/>
      <c r="H264" s="220"/>
      <c r="I264" s="220"/>
      <c r="J264" s="220"/>
      <c r="K264" s="220"/>
      <c r="L264" s="220"/>
      <c r="M264" s="220"/>
      <c r="N264" s="220"/>
      <c r="O264" s="220"/>
      <c r="P264" s="220"/>
      <c r="Q264" s="220">
        <v>33</v>
      </c>
      <c r="R264" s="220"/>
      <c r="S264" s="220"/>
      <c r="T264" s="220"/>
      <c r="U264" s="220"/>
      <c r="V264" s="277"/>
      <c r="W264" s="226">
        <v>0</v>
      </c>
      <c r="X264" s="226">
        <v>0</v>
      </c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  <c r="AJ264" s="220"/>
      <c r="AK264" s="220"/>
      <c r="AL264" s="220"/>
      <c r="AM264" s="220"/>
      <c r="AN264" s="220"/>
      <c r="AO264" s="220"/>
      <c r="AP264" s="220"/>
      <c r="AQ264" s="220"/>
      <c r="AR264" s="220"/>
      <c r="AS264" s="220"/>
      <c r="AT264" s="220"/>
      <c r="AU264" s="220"/>
      <c r="AV264" s="220"/>
      <c r="AW264" s="220"/>
      <c r="AX264" s="220"/>
      <c r="AY264" s="220"/>
      <c r="AZ264" s="220"/>
      <c r="BA264" s="220"/>
      <c r="BB264" s="220"/>
      <c r="BC264" s="220"/>
      <c r="BD264" s="220"/>
      <c r="BE264" s="220"/>
      <c r="BF264" s="221">
        <f aca="true" t="shared" si="82" ref="BF264:BF273">SUM(E264:BE264)</f>
        <v>33</v>
      </c>
    </row>
    <row r="265" spans="1:58" ht="12.75">
      <c r="A265" s="337"/>
      <c r="B265" s="244"/>
      <c r="C265" s="241"/>
      <c r="D265" s="220" t="s">
        <v>126</v>
      </c>
      <c r="E265" s="220"/>
      <c r="F265" s="220"/>
      <c r="G265" s="220"/>
      <c r="H265" s="220"/>
      <c r="I265" s="220"/>
      <c r="J265" s="220"/>
      <c r="K265" s="220"/>
      <c r="L265" s="220"/>
      <c r="M265" s="220"/>
      <c r="N265" s="220"/>
      <c r="O265" s="220"/>
      <c r="P265" s="220"/>
      <c r="Q265" s="220">
        <v>16</v>
      </c>
      <c r="R265" s="220"/>
      <c r="S265" s="220"/>
      <c r="T265" s="220"/>
      <c r="U265" s="220"/>
      <c r="V265" s="277"/>
      <c r="W265" s="226">
        <v>0</v>
      </c>
      <c r="X265" s="226">
        <v>0</v>
      </c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  <c r="AJ265" s="220"/>
      <c r="AK265" s="220"/>
      <c r="AL265" s="220"/>
      <c r="AM265" s="220"/>
      <c r="AN265" s="220"/>
      <c r="AO265" s="220"/>
      <c r="AP265" s="220"/>
      <c r="AQ265" s="220"/>
      <c r="AR265" s="220"/>
      <c r="AS265" s="220"/>
      <c r="AT265" s="220"/>
      <c r="AU265" s="220"/>
      <c r="AV265" s="220"/>
      <c r="AW265" s="220"/>
      <c r="AX265" s="220"/>
      <c r="AY265" s="220"/>
      <c r="AZ265" s="220"/>
      <c r="BA265" s="220"/>
      <c r="BB265" s="220"/>
      <c r="BC265" s="220"/>
      <c r="BD265" s="220"/>
      <c r="BE265" s="220"/>
      <c r="BF265" s="221">
        <f t="shared" si="82"/>
        <v>16</v>
      </c>
    </row>
    <row r="266" spans="1:58" ht="12.75">
      <c r="A266" s="337"/>
      <c r="B266" s="244" t="s">
        <v>158</v>
      </c>
      <c r="C266" s="241" t="s">
        <v>59</v>
      </c>
      <c r="D266" s="220" t="s">
        <v>125</v>
      </c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>
        <v>36</v>
      </c>
      <c r="S266" s="220"/>
      <c r="T266" s="220"/>
      <c r="U266" s="220"/>
      <c r="V266" s="277"/>
      <c r="W266" s="226">
        <v>0</v>
      </c>
      <c r="X266" s="226">
        <v>0</v>
      </c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0"/>
      <c r="AW266" s="220"/>
      <c r="AX266" s="220"/>
      <c r="AY266" s="220"/>
      <c r="AZ266" s="220"/>
      <c r="BA266" s="220"/>
      <c r="BB266" s="220"/>
      <c r="BC266" s="220"/>
      <c r="BD266" s="220"/>
      <c r="BE266" s="220"/>
      <c r="BF266" s="221">
        <f t="shared" si="82"/>
        <v>36</v>
      </c>
    </row>
    <row r="267" spans="1:58" ht="12.75">
      <c r="A267" s="337"/>
      <c r="B267" s="244"/>
      <c r="C267" s="241"/>
      <c r="D267" s="220" t="s">
        <v>126</v>
      </c>
      <c r="E267" s="220"/>
      <c r="F267" s="220"/>
      <c r="G267" s="220"/>
      <c r="H267" s="220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77"/>
      <c r="W267" s="226"/>
      <c r="X267" s="226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  <c r="AJ267" s="220"/>
      <c r="AK267" s="220"/>
      <c r="AL267" s="220"/>
      <c r="AM267" s="220"/>
      <c r="AN267" s="220"/>
      <c r="AO267" s="220"/>
      <c r="AP267" s="220"/>
      <c r="AQ267" s="220"/>
      <c r="AR267" s="220"/>
      <c r="AS267" s="220"/>
      <c r="AT267" s="220"/>
      <c r="AU267" s="220"/>
      <c r="AV267" s="220"/>
      <c r="AW267" s="220"/>
      <c r="AX267" s="220"/>
      <c r="AY267" s="220"/>
      <c r="AZ267" s="220"/>
      <c r="BA267" s="220"/>
      <c r="BB267" s="220"/>
      <c r="BC267" s="220"/>
      <c r="BD267" s="220"/>
      <c r="BE267" s="220"/>
      <c r="BF267" s="221"/>
    </row>
    <row r="268" spans="1:58" ht="12.75">
      <c r="A268" s="337"/>
      <c r="B268" s="244" t="s">
        <v>198</v>
      </c>
      <c r="C268" s="241" t="s">
        <v>257</v>
      </c>
      <c r="D268" s="220" t="s">
        <v>125</v>
      </c>
      <c r="E268" s="220"/>
      <c r="F268" s="220"/>
      <c r="G268" s="220"/>
      <c r="H268" s="220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>
        <v>36</v>
      </c>
      <c r="T268" s="220">
        <v>36</v>
      </c>
      <c r="U268" s="220"/>
      <c r="V268" s="277"/>
      <c r="W268" s="226">
        <v>0</v>
      </c>
      <c r="X268" s="226">
        <v>0</v>
      </c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  <c r="AJ268" s="220"/>
      <c r="AK268" s="220"/>
      <c r="AL268" s="220"/>
      <c r="AM268" s="220"/>
      <c r="AN268" s="220"/>
      <c r="AO268" s="220"/>
      <c r="AP268" s="220"/>
      <c r="AQ268" s="220"/>
      <c r="AR268" s="220"/>
      <c r="AS268" s="220"/>
      <c r="AT268" s="220"/>
      <c r="AU268" s="220"/>
      <c r="AV268" s="220"/>
      <c r="AW268" s="220"/>
      <c r="AX268" s="220"/>
      <c r="AY268" s="220"/>
      <c r="AZ268" s="220"/>
      <c r="BA268" s="220"/>
      <c r="BB268" s="220"/>
      <c r="BC268" s="220"/>
      <c r="BD268" s="220"/>
      <c r="BE268" s="220"/>
      <c r="BF268" s="221">
        <f t="shared" si="82"/>
        <v>72</v>
      </c>
    </row>
    <row r="269" spans="1:58" ht="12.75">
      <c r="A269" s="337"/>
      <c r="B269" s="244"/>
      <c r="C269" s="241"/>
      <c r="D269" s="220" t="s">
        <v>126</v>
      </c>
      <c r="E269" s="220"/>
      <c r="F269" s="220"/>
      <c r="G269" s="220"/>
      <c r="H269" s="220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77"/>
      <c r="W269" s="226"/>
      <c r="X269" s="226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220"/>
      <c r="AS269" s="220"/>
      <c r="AT269" s="220"/>
      <c r="AU269" s="220"/>
      <c r="AV269" s="220"/>
      <c r="AW269" s="220"/>
      <c r="AX269" s="220"/>
      <c r="AY269" s="220"/>
      <c r="AZ269" s="220"/>
      <c r="BA269" s="220"/>
      <c r="BB269" s="220"/>
      <c r="BC269" s="220"/>
      <c r="BD269" s="220"/>
      <c r="BE269" s="220"/>
      <c r="BF269" s="221"/>
    </row>
    <row r="270" spans="1:58" ht="16.5" customHeight="1">
      <c r="A270" s="337"/>
      <c r="B270" s="244" t="s">
        <v>43</v>
      </c>
      <c r="C270" s="241" t="s">
        <v>44</v>
      </c>
      <c r="D270" s="220" t="s">
        <v>125</v>
      </c>
      <c r="E270" s="220">
        <v>2</v>
      </c>
      <c r="F270" s="220">
        <v>1</v>
      </c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>
        <v>3</v>
      </c>
      <c r="R270" s="220"/>
      <c r="S270" s="220"/>
      <c r="T270" s="220"/>
      <c r="U270" s="220"/>
      <c r="V270" s="277"/>
      <c r="W270" s="226">
        <v>0</v>
      </c>
      <c r="X270" s="226">
        <v>0</v>
      </c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0"/>
      <c r="AW270" s="220"/>
      <c r="AX270" s="220"/>
      <c r="AY270" s="220"/>
      <c r="AZ270" s="220"/>
      <c r="BA270" s="220"/>
      <c r="BB270" s="220"/>
      <c r="BC270" s="220"/>
      <c r="BD270" s="220"/>
      <c r="BE270" s="220"/>
      <c r="BF270" s="221">
        <f t="shared" si="82"/>
        <v>6</v>
      </c>
    </row>
    <row r="271" spans="1:58" ht="12.75">
      <c r="A271" s="337"/>
      <c r="B271" s="244"/>
      <c r="C271" s="241"/>
      <c r="D271" s="220" t="s">
        <v>126</v>
      </c>
      <c r="E271" s="220">
        <v>1</v>
      </c>
      <c r="F271" s="220">
        <v>1</v>
      </c>
      <c r="G271" s="220"/>
      <c r="H271" s="220"/>
      <c r="I271" s="220"/>
      <c r="J271" s="220"/>
      <c r="K271" s="220"/>
      <c r="L271" s="220"/>
      <c r="M271" s="220"/>
      <c r="N271" s="220"/>
      <c r="O271" s="220"/>
      <c r="P271" s="220"/>
      <c r="Q271" s="220">
        <v>2</v>
      </c>
      <c r="R271" s="220"/>
      <c r="S271" s="220"/>
      <c r="T271" s="220"/>
      <c r="U271" s="220"/>
      <c r="V271" s="277"/>
      <c r="W271" s="226">
        <v>0</v>
      </c>
      <c r="X271" s="226">
        <v>0</v>
      </c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0"/>
      <c r="AW271" s="220"/>
      <c r="AX271" s="220"/>
      <c r="AY271" s="220"/>
      <c r="AZ271" s="220"/>
      <c r="BA271" s="220"/>
      <c r="BB271" s="220"/>
      <c r="BC271" s="220"/>
      <c r="BD271" s="220"/>
      <c r="BE271" s="220"/>
      <c r="BF271" s="221">
        <f t="shared" si="82"/>
        <v>4</v>
      </c>
    </row>
    <row r="272" spans="1:58" s="245" customFormat="1" ht="29.25" customHeight="1">
      <c r="A272" s="337"/>
      <c r="B272" s="339" t="s">
        <v>142</v>
      </c>
      <c r="C272" s="339"/>
      <c r="D272" s="224"/>
      <c r="E272" s="220">
        <f>E220+E183+E238+E270</f>
        <v>36</v>
      </c>
      <c r="F272" s="220">
        <f>F220+F183+F238+F270</f>
        <v>36</v>
      </c>
      <c r="G272" s="220">
        <v>36</v>
      </c>
      <c r="H272" s="220">
        <v>36</v>
      </c>
      <c r="I272" s="220">
        <v>36</v>
      </c>
      <c r="J272" s="220">
        <v>36</v>
      </c>
      <c r="K272" s="220">
        <v>36</v>
      </c>
      <c r="L272" s="220">
        <v>36</v>
      </c>
      <c r="M272" s="220">
        <v>36</v>
      </c>
      <c r="N272" s="220">
        <v>36</v>
      </c>
      <c r="O272" s="220">
        <v>36</v>
      </c>
      <c r="P272" s="220">
        <v>36</v>
      </c>
      <c r="Q272" s="220">
        <f>Q220+Q183+Q238+Q270</f>
        <v>36</v>
      </c>
      <c r="R272" s="220">
        <v>36</v>
      </c>
      <c r="S272" s="220">
        <v>36</v>
      </c>
      <c r="T272" s="220">
        <v>36</v>
      </c>
      <c r="U272" s="220">
        <f aca="true" t="shared" si="83" ref="U272:BE272">U220+U183+U238+U270</f>
        <v>0</v>
      </c>
      <c r="V272" s="220">
        <f t="shared" si="83"/>
        <v>0</v>
      </c>
      <c r="W272" s="220">
        <f t="shared" si="83"/>
        <v>0</v>
      </c>
      <c r="X272" s="220">
        <f t="shared" si="83"/>
        <v>0</v>
      </c>
      <c r="Y272" s="220">
        <f t="shared" si="83"/>
        <v>0</v>
      </c>
      <c r="Z272" s="220">
        <f t="shared" si="83"/>
        <v>0</v>
      </c>
      <c r="AA272" s="220">
        <f t="shared" si="83"/>
        <v>0</v>
      </c>
      <c r="AB272" s="220">
        <f t="shared" si="83"/>
        <v>0</v>
      </c>
      <c r="AC272" s="220">
        <f t="shared" si="83"/>
        <v>0</v>
      </c>
      <c r="AD272" s="220">
        <f t="shared" si="83"/>
        <v>0</v>
      </c>
      <c r="AE272" s="220">
        <f t="shared" si="83"/>
        <v>0</v>
      </c>
      <c r="AF272" s="220">
        <f t="shared" si="83"/>
        <v>0</v>
      </c>
      <c r="AG272" s="220">
        <f t="shared" si="83"/>
        <v>0</v>
      </c>
      <c r="AH272" s="220">
        <f t="shared" si="83"/>
        <v>0</v>
      </c>
      <c r="AI272" s="220">
        <f t="shared" si="83"/>
        <v>0</v>
      </c>
      <c r="AJ272" s="220">
        <f t="shared" si="83"/>
        <v>0</v>
      </c>
      <c r="AK272" s="220">
        <f t="shared" si="83"/>
        <v>0</v>
      </c>
      <c r="AL272" s="220">
        <f t="shared" si="83"/>
        <v>0</v>
      </c>
      <c r="AM272" s="220">
        <f t="shared" si="83"/>
        <v>0</v>
      </c>
      <c r="AN272" s="220">
        <f t="shared" si="83"/>
        <v>0</v>
      </c>
      <c r="AO272" s="220">
        <f t="shared" si="83"/>
        <v>0</v>
      </c>
      <c r="AP272" s="220">
        <f t="shared" si="83"/>
        <v>0</v>
      </c>
      <c r="AQ272" s="220">
        <f t="shared" si="83"/>
        <v>0</v>
      </c>
      <c r="AR272" s="220">
        <f t="shared" si="83"/>
        <v>0</v>
      </c>
      <c r="AS272" s="220">
        <f t="shared" si="83"/>
        <v>0</v>
      </c>
      <c r="AT272" s="220">
        <f t="shared" si="83"/>
        <v>0</v>
      </c>
      <c r="AU272" s="220">
        <f t="shared" si="83"/>
        <v>0</v>
      </c>
      <c r="AV272" s="220">
        <f t="shared" si="83"/>
        <v>0</v>
      </c>
      <c r="AW272" s="220">
        <f t="shared" si="83"/>
        <v>0</v>
      </c>
      <c r="AX272" s="220">
        <f t="shared" si="83"/>
        <v>0</v>
      </c>
      <c r="AY272" s="220">
        <f t="shared" si="83"/>
        <v>0</v>
      </c>
      <c r="AZ272" s="220">
        <f t="shared" si="83"/>
        <v>0</v>
      </c>
      <c r="BA272" s="220">
        <f t="shared" si="83"/>
        <v>0</v>
      </c>
      <c r="BB272" s="220">
        <f t="shared" si="83"/>
        <v>0</v>
      </c>
      <c r="BC272" s="220">
        <f t="shared" si="83"/>
        <v>0</v>
      </c>
      <c r="BD272" s="220">
        <f t="shared" si="83"/>
        <v>0</v>
      </c>
      <c r="BE272" s="220">
        <f t="shared" si="83"/>
        <v>0</v>
      </c>
      <c r="BF272" s="220">
        <f t="shared" si="82"/>
        <v>576</v>
      </c>
    </row>
    <row r="273" spans="1:58" ht="34.5" customHeight="1">
      <c r="A273" s="337"/>
      <c r="B273" s="342" t="s">
        <v>144</v>
      </c>
      <c r="C273" s="342"/>
      <c r="D273" s="220"/>
      <c r="E273" s="220">
        <f>E221+E184+E239+E271+E257</f>
        <v>18</v>
      </c>
      <c r="F273" s="220">
        <f>F221+F184+F239+F271+F257+F270-F270+F265</f>
        <v>18</v>
      </c>
      <c r="G273" s="220">
        <v>0</v>
      </c>
      <c r="H273" s="220">
        <v>0</v>
      </c>
      <c r="I273" s="220">
        <v>0</v>
      </c>
      <c r="J273" s="220">
        <v>0</v>
      </c>
      <c r="K273" s="220">
        <v>0</v>
      </c>
      <c r="L273" s="220">
        <v>0</v>
      </c>
      <c r="M273" s="220">
        <v>0</v>
      </c>
      <c r="N273" s="220">
        <v>0</v>
      </c>
      <c r="O273" s="220">
        <v>0</v>
      </c>
      <c r="P273" s="220">
        <v>0</v>
      </c>
      <c r="Q273" s="220">
        <f>Q221+Q184+Q239+Q271+Q257+Q270-Q270+Q265</f>
        <v>18</v>
      </c>
      <c r="R273" s="220">
        <v>0</v>
      </c>
      <c r="S273" s="220">
        <v>0</v>
      </c>
      <c r="T273" s="220">
        <v>0</v>
      </c>
      <c r="U273" s="220">
        <f>U221+U184+U239+U271+U257</f>
        <v>0</v>
      </c>
      <c r="V273" s="220">
        <f>V221+V184+V239+V271+V257</f>
        <v>0</v>
      </c>
      <c r="W273" s="220">
        <f>W221+W184+W239+W271+W257</f>
        <v>0</v>
      </c>
      <c r="X273" s="220">
        <f aca="true" t="shared" si="84" ref="X273:BC273">X221+X184+X239+X271</f>
        <v>0</v>
      </c>
      <c r="Y273" s="220">
        <f t="shared" si="84"/>
        <v>0</v>
      </c>
      <c r="Z273" s="220">
        <f t="shared" si="84"/>
        <v>0</v>
      </c>
      <c r="AA273" s="220">
        <f t="shared" si="84"/>
        <v>0</v>
      </c>
      <c r="AB273" s="220">
        <f t="shared" si="84"/>
        <v>0</v>
      </c>
      <c r="AC273" s="220">
        <f t="shared" si="84"/>
        <v>0</v>
      </c>
      <c r="AD273" s="220">
        <f t="shared" si="84"/>
        <v>0</v>
      </c>
      <c r="AE273" s="220">
        <f t="shared" si="84"/>
        <v>0</v>
      </c>
      <c r="AF273" s="220">
        <f t="shared" si="84"/>
        <v>0</v>
      </c>
      <c r="AG273" s="220">
        <f t="shared" si="84"/>
        <v>0</v>
      </c>
      <c r="AH273" s="220">
        <f t="shared" si="84"/>
        <v>0</v>
      </c>
      <c r="AI273" s="220">
        <v>0</v>
      </c>
      <c r="AJ273" s="220">
        <f t="shared" si="84"/>
        <v>0</v>
      </c>
      <c r="AK273" s="220">
        <f t="shared" si="84"/>
        <v>0</v>
      </c>
      <c r="AL273" s="220">
        <f t="shared" si="84"/>
        <v>0</v>
      </c>
      <c r="AM273" s="220">
        <f t="shared" si="84"/>
        <v>0</v>
      </c>
      <c r="AN273" s="220">
        <f t="shared" si="84"/>
        <v>0</v>
      </c>
      <c r="AO273" s="220">
        <f t="shared" si="84"/>
        <v>0</v>
      </c>
      <c r="AP273" s="220">
        <f t="shared" si="84"/>
        <v>0</v>
      </c>
      <c r="AQ273" s="220">
        <f t="shared" si="84"/>
        <v>0</v>
      </c>
      <c r="AR273" s="220">
        <f t="shared" si="84"/>
        <v>0</v>
      </c>
      <c r="AS273" s="220">
        <f t="shared" si="84"/>
        <v>0</v>
      </c>
      <c r="AT273" s="220">
        <f t="shared" si="84"/>
        <v>0</v>
      </c>
      <c r="AU273" s="220">
        <f t="shared" si="84"/>
        <v>0</v>
      </c>
      <c r="AV273" s="220">
        <f t="shared" si="84"/>
        <v>0</v>
      </c>
      <c r="AW273" s="220">
        <f t="shared" si="84"/>
        <v>0</v>
      </c>
      <c r="AX273" s="220">
        <f t="shared" si="84"/>
        <v>0</v>
      </c>
      <c r="AY273" s="220">
        <f t="shared" si="84"/>
        <v>0</v>
      </c>
      <c r="AZ273" s="220">
        <f t="shared" si="84"/>
        <v>0</v>
      </c>
      <c r="BA273" s="220">
        <f t="shared" si="84"/>
        <v>0</v>
      </c>
      <c r="BB273" s="220">
        <f t="shared" si="84"/>
        <v>0</v>
      </c>
      <c r="BC273" s="220">
        <f t="shared" si="84"/>
        <v>0</v>
      </c>
      <c r="BD273" s="220">
        <f>BD184+BD221+BD239</f>
        <v>0</v>
      </c>
      <c r="BE273" s="220">
        <f>BE184+BE221+BE239</f>
        <v>0</v>
      </c>
      <c r="BF273" s="220">
        <f t="shared" si="82"/>
        <v>54</v>
      </c>
    </row>
    <row r="274" spans="1:58" s="246" customFormat="1" ht="30" customHeight="1" thickBot="1">
      <c r="A274" s="338"/>
      <c r="B274" s="342" t="s">
        <v>145</v>
      </c>
      <c r="C274" s="342"/>
      <c r="D274" s="224"/>
      <c r="E274" s="220">
        <f aca="true" t="shared" si="85" ref="E274:BF274">E272+E273</f>
        <v>54</v>
      </c>
      <c r="F274" s="220">
        <f t="shared" si="85"/>
        <v>54</v>
      </c>
      <c r="G274" s="220">
        <f t="shared" si="85"/>
        <v>36</v>
      </c>
      <c r="H274" s="220">
        <f t="shared" si="85"/>
        <v>36</v>
      </c>
      <c r="I274" s="220">
        <f t="shared" si="85"/>
        <v>36</v>
      </c>
      <c r="J274" s="220">
        <f t="shared" si="85"/>
        <v>36</v>
      </c>
      <c r="K274" s="220">
        <f t="shared" si="85"/>
        <v>36</v>
      </c>
      <c r="L274" s="220">
        <f t="shared" si="85"/>
        <v>36</v>
      </c>
      <c r="M274" s="220">
        <f t="shared" si="85"/>
        <v>36</v>
      </c>
      <c r="N274" s="220">
        <f t="shared" si="85"/>
        <v>36</v>
      </c>
      <c r="O274" s="220">
        <f t="shared" si="85"/>
        <v>36</v>
      </c>
      <c r="P274" s="220">
        <f t="shared" si="85"/>
        <v>36</v>
      </c>
      <c r="Q274" s="220">
        <f t="shared" si="85"/>
        <v>54</v>
      </c>
      <c r="R274" s="220">
        <f t="shared" si="85"/>
        <v>36</v>
      </c>
      <c r="S274" s="220">
        <f t="shared" si="85"/>
        <v>36</v>
      </c>
      <c r="T274" s="220">
        <f t="shared" si="85"/>
        <v>36</v>
      </c>
      <c r="U274" s="220">
        <f t="shared" si="85"/>
        <v>0</v>
      </c>
      <c r="V274" s="220">
        <f t="shared" si="85"/>
        <v>0</v>
      </c>
      <c r="W274" s="220">
        <f t="shared" si="85"/>
        <v>0</v>
      </c>
      <c r="X274" s="220">
        <f t="shared" si="85"/>
        <v>0</v>
      </c>
      <c r="Y274" s="220">
        <f t="shared" si="85"/>
        <v>0</v>
      </c>
      <c r="Z274" s="220">
        <f t="shared" si="85"/>
        <v>0</v>
      </c>
      <c r="AA274" s="220">
        <f t="shared" si="85"/>
        <v>0</v>
      </c>
      <c r="AB274" s="220">
        <f t="shared" si="85"/>
        <v>0</v>
      </c>
      <c r="AC274" s="220">
        <f t="shared" si="85"/>
        <v>0</v>
      </c>
      <c r="AD274" s="220">
        <f t="shared" si="85"/>
        <v>0</v>
      </c>
      <c r="AE274" s="220">
        <f t="shared" si="85"/>
        <v>0</v>
      </c>
      <c r="AF274" s="220">
        <f t="shared" si="85"/>
        <v>0</v>
      </c>
      <c r="AG274" s="220">
        <f t="shared" si="85"/>
        <v>0</v>
      </c>
      <c r="AH274" s="220">
        <f t="shared" si="85"/>
        <v>0</v>
      </c>
      <c r="AI274" s="220">
        <f t="shared" si="85"/>
        <v>0</v>
      </c>
      <c r="AJ274" s="220">
        <f t="shared" si="85"/>
        <v>0</v>
      </c>
      <c r="AK274" s="220">
        <f t="shared" si="85"/>
        <v>0</v>
      </c>
      <c r="AL274" s="220">
        <f t="shared" si="85"/>
        <v>0</v>
      </c>
      <c r="AM274" s="220">
        <f t="shared" si="85"/>
        <v>0</v>
      </c>
      <c r="AN274" s="220">
        <f t="shared" si="85"/>
        <v>0</v>
      </c>
      <c r="AO274" s="220">
        <f t="shared" si="85"/>
        <v>0</v>
      </c>
      <c r="AP274" s="220">
        <f t="shared" si="85"/>
        <v>0</v>
      </c>
      <c r="AQ274" s="220">
        <f t="shared" si="85"/>
        <v>0</v>
      </c>
      <c r="AR274" s="220">
        <f t="shared" si="85"/>
        <v>0</v>
      </c>
      <c r="AS274" s="220">
        <f t="shared" si="85"/>
        <v>0</v>
      </c>
      <c r="AT274" s="220">
        <f t="shared" si="85"/>
        <v>0</v>
      </c>
      <c r="AU274" s="220">
        <f t="shared" si="85"/>
        <v>0</v>
      </c>
      <c r="AV274" s="220">
        <f t="shared" si="85"/>
        <v>0</v>
      </c>
      <c r="AW274" s="220">
        <f t="shared" si="85"/>
        <v>0</v>
      </c>
      <c r="AX274" s="220">
        <f t="shared" si="85"/>
        <v>0</v>
      </c>
      <c r="AY274" s="220">
        <f t="shared" si="85"/>
        <v>0</v>
      </c>
      <c r="AZ274" s="220">
        <f t="shared" si="85"/>
        <v>0</v>
      </c>
      <c r="BA274" s="220">
        <f t="shared" si="85"/>
        <v>0</v>
      </c>
      <c r="BB274" s="220">
        <f t="shared" si="85"/>
        <v>0</v>
      </c>
      <c r="BC274" s="220">
        <f t="shared" si="85"/>
        <v>0</v>
      </c>
      <c r="BD274" s="220">
        <f t="shared" si="85"/>
        <v>0</v>
      </c>
      <c r="BE274" s="220">
        <f t="shared" si="85"/>
        <v>0</v>
      </c>
      <c r="BF274" s="220">
        <f t="shared" si="85"/>
        <v>630</v>
      </c>
    </row>
    <row r="275" spans="2:58" s="245" customFormat="1" ht="12.75">
      <c r="B275" s="266"/>
      <c r="C275" s="267"/>
      <c r="BF275" s="268"/>
    </row>
  </sheetData>
  <sheetProtection/>
  <mergeCells count="84">
    <mergeCell ref="S4:U4"/>
    <mergeCell ref="W4:Z4"/>
    <mergeCell ref="AB4:AD4"/>
    <mergeCell ref="AF4:AH4"/>
    <mergeCell ref="A2:C2"/>
    <mergeCell ref="A4:A8"/>
    <mergeCell ref="B4:B8"/>
    <mergeCell ref="C4:C8"/>
    <mergeCell ref="D4:D8"/>
    <mergeCell ref="F4:H4"/>
    <mergeCell ref="AJ4:AM4"/>
    <mergeCell ref="AO4:AQ4"/>
    <mergeCell ref="AS4:AU4"/>
    <mergeCell ref="AW4:AZ4"/>
    <mergeCell ref="BB4:BD4"/>
    <mergeCell ref="BF4:BF8"/>
    <mergeCell ref="E5:BE5"/>
    <mergeCell ref="E7:BE7"/>
    <mergeCell ref="J4:M4"/>
    <mergeCell ref="O4:Q4"/>
    <mergeCell ref="A9:A72"/>
    <mergeCell ref="B41:C41"/>
    <mergeCell ref="B42:C42"/>
    <mergeCell ref="B43:C43"/>
    <mergeCell ref="B44:C44"/>
    <mergeCell ref="B70:C70"/>
    <mergeCell ref="B71:C71"/>
    <mergeCell ref="B72:C72"/>
    <mergeCell ref="AB74:AD74"/>
    <mergeCell ref="AF74:AH74"/>
    <mergeCell ref="AJ74:AM74"/>
    <mergeCell ref="A74:A78"/>
    <mergeCell ref="B74:B78"/>
    <mergeCell ref="C74:C78"/>
    <mergeCell ref="D74:D78"/>
    <mergeCell ref="F74:H74"/>
    <mergeCell ref="J74:M74"/>
    <mergeCell ref="AO74:AQ74"/>
    <mergeCell ref="AS74:AU74"/>
    <mergeCell ref="AW74:AZ74"/>
    <mergeCell ref="BB74:BD74"/>
    <mergeCell ref="BF74:BF78"/>
    <mergeCell ref="E75:BE75"/>
    <mergeCell ref="E77:BE77"/>
    <mergeCell ref="O74:Q74"/>
    <mergeCell ref="S74:U74"/>
    <mergeCell ref="W74:Z74"/>
    <mergeCell ref="A79:A173"/>
    <mergeCell ref="B111:C111"/>
    <mergeCell ref="B112:C112"/>
    <mergeCell ref="B113:C113"/>
    <mergeCell ref="B114:C114"/>
    <mergeCell ref="B171:C171"/>
    <mergeCell ref="B172:C172"/>
    <mergeCell ref="B173:C173"/>
    <mergeCell ref="B177:C177"/>
    <mergeCell ref="A178:A182"/>
    <mergeCell ref="B178:B182"/>
    <mergeCell ref="C178:C182"/>
    <mergeCell ref="D178:D182"/>
    <mergeCell ref="AS178:AU178"/>
    <mergeCell ref="BB178:BD178"/>
    <mergeCell ref="F178:H178"/>
    <mergeCell ref="J178:M178"/>
    <mergeCell ref="O178:Q178"/>
    <mergeCell ref="S178:U178"/>
    <mergeCell ref="W178:Z178"/>
    <mergeCell ref="AB178:AD178"/>
    <mergeCell ref="B217:C217"/>
    <mergeCell ref="B218:C218"/>
    <mergeCell ref="AF178:AH178"/>
    <mergeCell ref="AJ178:AM178"/>
    <mergeCell ref="AO178:AQ178"/>
    <mergeCell ref="AW178:AZ178"/>
    <mergeCell ref="A220:A274"/>
    <mergeCell ref="B272:C272"/>
    <mergeCell ref="B273:C273"/>
    <mergeCell ref="B274:C274"/>
    <mergeCell ref="BF178:BF182"/>
    <mergeCell ref="E179:BE179"/>
    <mergeCell ref="E181:BE181"/>
    <mergeCell ref="A183:A218"/>
    <mergeCell ref="B215:C215"/>
    <mergeCell ref="B216:C216"/>
  </mergeCells>
  <printOptions/>
  <pageMargins left="0.15748031496062992" right="0.15748031496062992" top="0.35433070866141736" bottom="0.31496062992125984" header="0.31496062992125984" footer="0.31496062992125984"/>
  <pageSetup horizontalDpi="300" verticalDpi="300" orientation="landscape" paperSize="9" scale="64" r:id="rId1"/>
  <rowBreaks count="4" manualBreakCount="4">
    <brk id="33" max="57" man="1"/>
    <brk id="72" max="57" man="1"/>
    <brk id="106" max="57" man="1"/>
    <brk id="176" max="57" man="1"/>
  </rowBreaks>
  <colBreaks count="2" manualBreakCount="2">
    <brk id="24" max="273" man="1"/>
    <brk id="5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бууккк</dc:creator>
  <cp:keywords/>
  <dc:description/>
  <cp:lastModifiedBy>Татьяна</cp:lastModifiedBy>
  <cp:lastPrinted>2015-02-11T07:27:19Z</cp:lastPrinted>
  <dcterms:created xsi:type="dcterms:W3CDTF">2010-12-10T18:50:59Z</dcterms:created>
  <dcterms:modified xsi:type="dcterms:W3CDTF">2015-02-11T07:48:36Z</dcterms:modified>
  <cp:category/>
  <cp:version/>
  <cp:contentType/>
  <cp:contentStatus/>
</cp:coreProperties>
</file>